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675" windowHeight="7380" tabRatio="844" activeTab="8"/>
  </bookViews>
  <sheets>
    <sheet name="Fund" sheetId="1" r:id="rId1"/>
    <sheet name="Trzpienie ściany" sheetId="2" r:id="rId2"/>
    <sheet name="Podciągi" sheetId="3" r:id="rId3"/>
    <sheet name="Schody A" sheetId="4" r:id="rId4"/>
    <sheet name="Schody B" sheetId="5" r:id="rId5"/>
    <sheet name="Szyb 1" sheetId="6" r:id="rId6"/>
    <sheet name="Szyb 2" sheetId="7" r:id="rId7"/>
    <sheet name="Łącznik" sheetId="8" r:id="rId8"/>
    <sheet name="Podjazdy" sheetId="9" r:id="rId9"/>
  </sheets>
  <definedNames/>
  <calcPr fullCalcOnLoad="1"/>
</workbook>
</file>

<file path=xl/sharedStrings.xml><?xml version="1.0" encoding="utf-8"?>
<sst xmlns="http://schemas.openxmlformats.org/spreadsheetml/2006/main" count="173" uniqueCount="35">
  <si>
    <t>DŁUGOŚĆ ŁĄCZNA</t>
  </si>
  <si>
    <t>[mm]</t>
  </si>
  <si>
    <t>Długość</t>
  </si>
  <si>
    <t>Długość razem</t>
  </si>
  <si>
    <t>Masa 1m</t>
  </si>
  <si>
    <t>Masa razem</t>
  </si>
  <si>
    <t>[kg/m]</t>
  </si>
  <si>
    <t>[kg]</t>
  </si>
  <si>
    <t>[m]</t>
  </si>
  <si>
    <t>Nr pręta</t>
  </si>
  <si>
    <t>Ć</t>
  </si>
  <si>
    <t>Masa wg średnicy</t>
  </si>
  <si>
    <t>Ilość</t>
  </si>
  <si>
    <t>Element</t>
  </si>
  <si>
    <t>B500SP, RB500W</t>
  </si>
  <si>
    <t>Ławy fundamentowe</t>
  </si>
  <si>
    <t>Rys. K7</t>
  </si>
  <si>
    <t>Rys. K10</t>
  </si>
  <si>
    <t>Wieńce</t>
  </si>
  <si>
    <t>Trzpienie</t>
  </si>
  <si>
    <t>Ściany żelb. piwnic</t>
  </si>
  <si>
    <t>Podciągi i nadproża</t>
  </si>
  <si>
    <t>Rys. K11</t>
  </si>
  <si>
    <t>Rys. K12</t>
  </si>
  <si>
    <t>Klatka schodowa B</t>
  </si>
  <si>
    <t>Rys. K13</t>
  </si>
  <si>
    <t>Klatka schodowa A</t>
  </si>
  <si>
    <t>Szyb dźwigu Sz1</t>
  </si>
  <si>
    <t>Rys. K14</t>
  </si>
  <si>
    <t>Szyb dźwigu Sz2</t>
  </si>
  <si>
    <t>Rys. K15</t>
  </si>
  <si>
    <t>Łącznik</t>
  </si>
  <si>
    <t>Rys. K16 i K17</t>
  </si>
  <si>
    <t>Podjazd A</t>
  </si>
  <si>
    <t>Podjazd 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</si>
</sst>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\Ć\6"/>
    <numFmt numFmtId="168" formatCode="\Ć"/>
    <numFmt numFmtId="169" formatCode="\Ć##"/>
    <numFmt numFmtId="170" formatCode="\Ø##"/>
    <numFmt numFmtId="171" formatCode="\A\-\$"/>
    <numFmt numFmtId="172" formatCode="\A\-"/>
    <numFmt numFmtId="173" formatCode="\A\-?"/>
    <numFmt numFmtId="174" formatCode="\A\-@"/>
    <numFmt numFmtId="175" formatCode="\Ø##.0"/>
    <numFmt numFmtId="176" formatCode="\Ć##.0"/>
  </numFmts>
  <fonts count="10">
    <font>
      <sz val="10"/>
      <name val="Courier New CE"/>
      <family val="0"/>
    </font>
    <font>
      <b/>
      <sz val="10"/>
      <name val="Courier New CE"/>
      <family val="0"/>
    </font>
    <font>
      <i/>
      <sz val="10"/>
      <name val="Courier New CE"/>
      <family val="0"/>
    </font>
    <font>
      <b/>
      <i/>
      <sz val="10"/>
      <name val="Courier New CE"/>
      <family val="0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right" vertical="center"/>
    </xf>
    <xf numFmtId="169" fontId="9" fillId="2" borderId="1" xfId="0" applyNumberFormat="1" applyFont="1" applyFill="1" applyBorder="1" applyAlignment="1">
      <alignment horizontal="center" vertical="center"/>
    </xf>
    <xf numFmtId="169" fontId="9" fillId="2" borderId="4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:A2"/>
    </sheetView>
  </sheetViews>
  <sheetFormatPr defaultColWidth="9.00390625" defaultRowHeight="12.75"/>
  <cols>
    <col min="1" max="1" width="15.625" style="2" customWidth="1"/>
    <col min="2" max="3" width="4.75390625" style="2" customWidth="1"/>
    <col min="4" max="4" width="6.75390625" style="2" customWidth="1"/>
    <col min="5" max="5" width="5.75390625" style="2" customWidth="1"/>
    <col min="6" max="12" width="5.50390625" style="2" customWidth="1"/>
    <col min="13" max="16384" width="9.00390625" style="2" customWidth="1"/>
  </cols>
  <sheetData>
    <row r="1" spans="1:12" s="1" customFormat="1" ht="13.5" customHeight="1">
      <c r="A1" s="29" t="s">
        <v>13</v>
      </c>
      <c r="B1" s="29" t="s">
        <v>9</v>
      </c>
      <c r="C1" s="33" t="s">
        <v>10</v>
      </c>
      <c r="D1" s="38" t="s">
        <v>2</v>
      </c>
      <c r="E1" s="29" t="s">
        <v>12</v>
      </c>
      <c r="F1" s="42" t="s">
        <v>0</v>
      </c>
      <c r="G1" s="43"/>
      <c r="H1" s="43"/>
      <c r="I1" s="43"/>
      <c r="J1" s="43"/>
      <c r="K1" s="43"/>
      <c r="L1" s="44"/>
    </row>
    <row r="2" spans="1:12" s="1" customFormat="1" ht="13.5" customHeight="1">
      <c r="A2" s="30"/>
      <c r="B2" s="30"/>
      <c r="C2" s="34"/>
      <c r="D2" s="34"/>
      <c r="E2" s="30"/>
      <c r="F2" s="39" t="s">
        <v>14</v>
      </c>
      <c r="G2" s="40"/>
      <c r="H2" s="40"/>
      <c r="I2" s="40"/>
      <c r="J2" s="40"/>
      <c r="K2" s="40"/>
      <c r="L2" s="41"/>
    </row>
    <row r="3" spans="1:12" s="1" customFormat="1" ht="13.5" customHeight="1">
      <c r="A3" s="13"/>
      <c r="B3" s="13"/>
      <c r="C3" s="14" t="s">
        <v>1</v>
      </c>
      <c r="D3" s="14" t="s">
        <v>1</v>
      </c>
      <c r="E3" s="14"/>
      <c r="F3" s="18">
        <v>6</v>
      </c>
      <c r="G3" s="18">
        <v>8</v>
      </c>
      <c r="H3" s="18">
        <v>10</v>
      </c>
      <c r="I3" s="18">
        <v>12</v>
      </c>
      <c r="J3" s="18">
        <v>16</v>
      </c>
      <c r="K3" s="18">
        <v>20</v>
      </c>
      <c r="L3" s="19">
        <v>25</v>
      </c>
    </row>
    <row r="4" spans="1:12" ht="13.5" customHeight="1">
      <c r="A4" s="24" t="s">
        <v>15</v>
      </c>
      <c r="B4" s="3">
        <v>1</v>
      </c>
      <c r="C4" s="3">
        <v>12</v>
      </c>
      <c r="D4" s="20">
        <v>180000</v>
      </c>
      <c r="E4" s="3">
        <v>4</v>
      </c>
      <c r="F4" s="4">
        <f aca="true" t="shared" si="0" ref="F4:L9">IF($C4=F$3,$D4*$E4/1000,"")</f>
      </c>
      <c r="G4" s="4">
        <f t="shared" si="0"/>
      </c>
      <c r="H4" s="4">
        <f t="shared" si="0"/>
      </c>
      <c r="I4" s="4">
        <f t="shared" si="0"/>
        <v>720</v>
      </c>
      <c r="J4" s="4">
        <f t="shared" si="0"/>
      </c>
      <c r="K4" s="4">
        <f t="shared" si="0"/>
      </c>
      <c r="L4" s="9">
        <f t="shared" si="0"/>
      </c>
    </row>
    <row r="5" spans="1:12" ht="12.75">
      <c r="A5" s="25" t="s">
        <v>16</v>
      </c>
      <c r="B5" s="3">
        <v>2</v>
      </c>
      <c r="C5" s="3">
        <v>12</v>
      </c>
      <c r="D5" s="20">
        <v>2690</v>
      </c>
      <c r="E5" s="3">
        <v>500</v>
      </c>
      <c r="F5" s="4">
        <f t="shared" si="0"/>
      </c>
      <c r="G5" s="4">
        <f t="shared" si="0"/>
      </c>
      <c r="H5" s="4">
        <f t="shared" si="0"/>
      </c>
      <c r="I5" s="4">
        <f t="shared" si="0"/>
        <v>1345</v>
      </c>
      <c r="J5" s="4">
        <f t="shared" si="0"/>
      </c>
      <c r="K5" s="4">
        <f t="shared" si="0"/>
      </c>
      <c r="L5" s="9">
        <f t="shared" si="0"/>
      </c>
    </row>
    <row r="6" spans="1:12" ht="12.75">
      <c r="A6" s="25"/>
      <c r="B6" s="3">
        <v>3</v>
      </c>
      <c r="C6" s="3">
        <v>12</v>
      </c>
      <c r="D6" s="20">
        <v>1400</v>
      </c>
      <c r="E6" s="3">
        <v>35</v>
      </c>
      <c r="F6" s="4">
        <f t="shared" si="0"/>
      </c>
      <c r="G6" s="4">
        <f t="shared" si="0"/>
      </c>
      <c r="H6" s="4">
        <f t="shared" si="0"/>
      </c>
      <c r="I6" s="4">
        <f t="shared" si="0"/>
        <v>49</v>
      </c>
      <c r="J6" s="4">
        <f t="shared" si="0"/>
      </c>
      <c r="K6" s="4">
        <f t="shared" si="0"/>
      </c>
      <c r="L6" s="9">
        <f t="shared" si="0"/>
      </c>
    </row>
    <row r="7" spans="1:12" ht="12.75">
      <c r="A7" s="25"/>
      <c r="B7" s="3">
        <v>4</v>
      </c>
      <c r="C7" s="3">
        <v>12</v>
      </c>
      <c r="D7" s="20">
        <v>1700</v>
      </c>
      <c r="E7" s="3">
        <v>64</v>
      </c>
      <c r="F7" s="4">
        <f t="shared" si="0"/>
      </c>
      <c r="G7" s="4">
        <f t="shared" si="0"/>
      </c>
      <c r="H7" s="4">
        <f t="shared" si="0"/>
      </c>
      <c r="I7" s="4">
        <f t="shared" si="0"/>
        <v>108.8</v>
      </c>
      <c r="J7" s="4">
        <f t="shared" si="0"/>
      </c>
      <c r="K7" s="4">
        <f t="shared" si="0"/>
      </c>
      <c r="L7" s="9">
        <f t="shared" si="0"/>
      </c>
    </row>
    <row r="8" spans="1:12" ht="12.75">
      <c r="A8" s="25"/>
      <c r="B8" s="3">
        <v>5</v>
      </c>
      <c r="C8" s="3">
        <v>6</v>
      </c>
      <c r="D8" s="20">
        <v>15000</v>
      </c>
      <c r="E8" s="3">
        <v>4</v>
      </c>
      <c r="F8" s="4">
        <f t="shared" si="0"/>
        <v>60</v>
      </c>
      <c r="G8" s="4">
        <f t="shared" si="0"/>
      </c>
      <c r="H8" s="4">
        <f t="shared" si="0"/>
      </c>
      <c r="I8" s="4">
        <f t="shared" si="0"/>
      </c>
      <c r="J8" s="4">
        <f t="shared" si="0"/>
      </c>
      <c r="K8" s="4">
        <f t="shared" si="0"/>
      </c>
      <c r="L8" s="9">
        <f t="shared" si="0"/>
      </c>
    </row>
    <row r="9" spans="1:12" ht="12.75">
      <c r="A9" s="26"/>
      <c r="B9" s="3"/>
      <c r="C9" s="3"/>
      <c r="D9" s="20"/>
      <c r="E9" s="3"/>
      <c r="F9" s="4">
        <f t="shared" si="0"/>
      </c>
      <c r="G9" s="4">
        <f t="shared" si="0"/>
      </c>
      <c r="H9" s="4">
        <f t="shared" si="0"/>
      </c>
      <c r="I9" s="4">
        <f t="shared" si="0"/>
      </c>
      <c r="J9" s="4">
        <f t="shared" si="0"/>
      </c>
      <c r="K9" s="4">
        <f t="shared" si="0"/>
      </c>
      <c r="L9" s="9">
        <f t="shared" si="0"/>
      </c>
    </row>
    <row r="10" spans="2:12" ht="12.75">
      <c r="B10" s="10"/>
      <c r="C10" s="31" t="s">
        <v>3</v>
      </c>
      <c r="D10" s="32"/>
      <c r="E10" s="15" t="s">
        <v>8</v>
      </c>
      <c r="F10" s="6">
        <f aca="true" t="shared" si="1" ref="F10:L10">SUM(F4:F9)</f>
        <v>60</v>
      </c>
      <c r="G10" s="6">
        <f t="shared" si="1"/>
        <v>0</v>
      </c>
      <c r="H10" s="6">
        <f t="shared" si="1"/>
        <v>0</v>
      </c>
      <c r="I10" s="6">
        <f t="shared" si="1"/>
        <v>2222.8</v>
      </c>
      <c r="J10" s="6">
        <f t="shared" si="1"/>
        <v>0</v>
      </c>
      <c r="K10" s="6">
        <f t="shared" si="1"/>
        <v>0</v>
      </c>
      <c r="L10" s="7">
        <f t="shared" si="1"/>
        <v>0</v>
      </c>
    </row>
    <row r="11" spans="2:12" ht="12.75">
      <c r="B11" s="11"/>
      <c r="C11" s="27" t="s">
        <v>4</v>
      </c>
      <c r="D11" s="28"/>
      <c r="E11" s="16" t="s">
        <v>6</v>
      </c>
      <c r="F11" s="21">
        <f aca="true" t="shared" si="2" ref="F11:L11">0.00025*7.85*PI()*F3^2</f>
        <v>0.22195352097611887</v>
      </c>
      <c r="G11" s="21">
        <f t="shared" si="2"/>
        <v>0.394584037290878</v>
      </c>
      <c r="H11" s="21">
        <f t="shared" si="2"/>
        <v>0.6165375582669969</v>
      </c>
      <c r="I11" s="22">
        <f t="shared" si="2"/>
        <v>0.8878140839044755</v>
      </c>
      <c r="J11" s="22">
        <f>0.00025*7.85*PI()*J3^2</f>
        <v>1.578336149163512</v>
      </c>
      <c r="K11" s="22">
        <f>0.00025*7.85*PI()*K3^2</f>
        <v>2.4661502330679874</v>
      </c>
      <c r="L11" s="23">
        <f t="shared" si="2"/>
        <v>3.8533597391687304</v>
      </c>
    </row>
    <row r="12" spans="2:12" ht="12.75">
      <c r="B12" s="11"/>
      <c r="C12" s="27" t="s">
        <v>11</v>
      </c>
      <c r="D12" s="28"/>
      <c r="E12" s="16" t="s">
        <v>7</v>
      </c>
      <c r="F12" s="5">
        <f aca="true" t="shared" si="3" ref="F12:L12">F11*F10</f>
        <v>13.317211258567133</v>
      </c>
      <c r="G12" s="5">
        <f t="shared" si="3"/>
        <v>0</v>
      </c>
      <c r="H12" s="5">
        <f t="shared" si="3"/>
        <v>0</v>
      </c>
      <c r="I12" s="5">
        <f t="shared" si="3"/>
        <v>1973.4331457028682</v>
      </c>
      <c r="J12" s="5">
        <f>J11*J10</f>
        <v>0</v>
      </c>
      <c r="K12" s="5">
        <f>K11*K10</f>
        <v>0</v>
      </c>
      <c r="L12" s="8">
        <f t="shared" si="3"/>
        <v>0</v>
      </c>
    </row>
    <row r="13" spans="2:12" ht="15.75">
      <c r="B13" s="12"/>
      <c r="C13" s="45" t="s">
        <v>5</v>
      </c>
      <c r="D13" s="46"/>
      <c r="E13" s="17" t="s">
        <v>7</v>
      </c>
      <c r="F13" s="35">
        <f>SUM(F12:L12)</f>
        <v>1986.7503569614353</v>
      </c>
      <c r="G13" s="36"/>
      <c r="H13" s="36"/>
      <c r="I13" s="36"/>
      <c r="J13" s="36"/>
      <c r="K13" s="36"/>
      <c r="L13" s="37"/>
    </row>
    <row r="14" ht="13.5" customHeight="1"/>
  </sheetData>
  <mergeCells count="12">
    <mergeCell ref="A1:A2"/>
    <mergeCell ref="F13:L13"/>
    <mergeCell ref="D1:D2"/>
    <mergeCell ref="F2:L2"/>
    <mergeCell ref="F1:L1"/>
    <mergeCell ref="C13:D13"/>
    <mergeCell ref="B1:B2"/>
    <mergeCell ref="C11:D11"/>
    <mergeCell ref="C12:D12"/>
    <mergeCell ref="E1:E2"/>
    <mergeCell ref="C10:D10"/>
    <mergeCell ref="C1:C2"/>
  </mergeCells>
  <printOptions/>
  <pageMargins left="0.34" right="0.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A2"/>
    </sheetView>
  </sheetViews>
  <sheetFormatPr defaultColWidth="9.00390625" defaultRowHeight="12.75"/>
  <cols>
    <col min="1" max="1" width="15.625" style="2" customWidth="1"/>
    <col min="2" max="3" width="4.75390625" style="2" customWidth="1"/>
    <col min="4" max="4" width="6.75390625" style="2" customWidth="1"/>
    <col min="5" max="5" width="5.75390625" style="2" customWidth="1"/>
    <col min="6" max="12" width="5.50390625" style="2" customWidth="1"/>
    <col min="13" max="16384" width="9.00390625" style="2" customWidth="1"/>
  </cols>
  <sheetData>
    <row r="1" spans="1:12" s="1" customFormat="1" ht="13.5" customHeight="1">
      <c r="A1" s="29" t="s">
        <v>13</v>
      </c>
      <c r="B1" s="29" t="s">
        <v>9</v>
      </c>
      <c r="C1" s="33" t="s">
        <v>10</v>
      </c>
      <c r="D1" s="38" t="s">
        <v>2</v>
      </c>
      <c r="E1" s="29" t="s">
        <v>12</v>
      </c>
      <c r="F1" s="42" t="s">
        <v>0</v>
      </c>
      <c r="G1" s="43"/>
      <c r="H1" s="43"/>
      <c r="I1" s="43"/>
      <c r="J1" s="43"/>
      <c r="K1" s="43"/>
      <c r="L1" s="44"/>
    </row>
    <row r="2" spans="1:12" s="1" customFormat="1" ht="13.5" customHeight="1">
      <c r="A2" s="30"/>
      <c r="B2" s="30"/>
      <c r="C2" s="34"/>
      <c r="D2" s="34"/>
      <c r="E2" s="30"/>
      <c r="F2" s="39" t="s">
        <v>14</v>
      </c>
      <c r="G2" s="40"/>
      <c r="H2" s="40"/>
      <c r="I2" s="40"/>
      <c r="J2" s="40"/>
      <c r="K2" s="40"/>
      <c r="L2" s="41"/>
    </row>
    <row r="3" spans="1:12" s="1" customFormat="1" ht="13.5" customHeight="1">
      <c r="A3" s="13"/>
      <c r="B3" s="13"/>
      <c r="C3" s="14" t="s">
        <v>1</v>
      </c>
      <c r="D3" s="14" t="s">
        <v>1</v>
      </c>
      <c r="E3" s="14"/>
      <c r="F3" s="18">
        <v>6</v>
      </c>
      <c r="G3" s="18">
        <v>8</v>
      </c>
      <c r="H3" s="18">
        <v>10</v>
      </c>
      <c r="I3" s="18">
        <v>12</v>
      </c>
      <c r="J3" s="18">
        <v>16</v>
      </c>
      <c r="K3" s="18">
        <v>20</v>
      </c>
      <c r="L3" s="19">
        <v>25</v>
      </c>
    </row>
    <row r="4" spans="1:12" ht="13.5" customHeight="1">
      <c r="A4" s="24" t="s">
        <v>19</v>
      </c>
      <c r="B4" s="3">
        <v>1</v>
      </c>
      <c r="C4" s="3">
        <v>16</v>
      </c>
      <c r="D4" s="20">
        <v>3790</v>
      </c>
      <c r="E4" s="3">
        <v>8</v>
      </c>
      <c r="F4" s="4">
        <f aca="true" t="shared" si="0" ref="F4:L14">IF($C4=F$3,$D4*$E4/1000,"")</f>
      </c>
      <c r="G4" s="4">
        <f t="shared" si="0"/>
      </c>
      <c r="H4" s="4">
        <f t="shared" si="0"/>
      </c>
      <c r="I4" s="4">
        <f t="shared" si="0"/>
      </c>
      <c r="J4" s="4">
        <f t="shared" si="0"/>
        <v>30.32</v>
      </c>
      <c r="K4" s="4">
        <f t="shared" si="0"/>
      </c>
      <c r="L4" s="9">
        <f t="shared" si="0"/>
      </c>
    </row>
    <row r="5" spans="1:12" ht="12.75">
      <c r="A5" s="25" t="s">
        <v>17</v>
      </c>
      <c r="B5" s="3">
        <v>2</v>
      </c>
      <c r="C5" s="3">
        <v>16</v>
      </c>
      <c r="D5" s="20">
        <v>4580</v>
      </c>
      <c r="E5" s="3">
        <v>8</v>
      </c>
      <c r="F5" s="4">
        <f t="shared" si="0"/>
      </c>
      <c r="G5" s="4">
        <f t="shared" si="0"/>
      </c>
      <c r="H5" s="4">
        <f t="shared" si="0"/>
      </c>
      <c r="I5" s="4">
        <f t="shared" si="0"/>
      </c>
      <c r="J5" s="4">
        <f t="shared" si="0"/>
        <v>36.64</v>
      </c>
      <c r="K5" s="4">
        <f t="shared" si="0"/>
      </c>
      <c r="L5" s="9">
        <f t="shared" si="0"/>
      </c>
    </row>
    <row r="6" spans="1:12" ht="12.75">
      <c r="A6" s="25"/>
      <c r="B6" s="3">
        <v>3</v>
      </c>
      <c r="C6" s="3">
        <v>16</v>
      </c>
      <c r="D6" s="20">
        <v>4610</v>
      </c>
      <c r="E6" s="3">
        <v>8</v>
      </c>
      <c r="F6" s="4">
        <f t="shared" si="0"/>
      </c>
      <c r="G6" s="4">
        <f t="shared" si="0"/>
      </c>
      <c r="H6" s="4">
        <f t="shared" si="0"/>
      </c>
      <c r="I6" s="4">
        <f t="shared" si="0"/>
      </c>
      <c r="J6" s="4">
        <f t="shared" si="0"/>
        <v>36.88</v>
      </c>
      <c r="K6" s="4">
        <f t="shared" si="0"/>
      </c>
      <c r="L6" s="9">
        <f t="shared" si="0"/>
      </c>
    </row>
    <row r="7" spans="1:12" ht="12.75">
      <c r="A7" s="25"/>
      <c r="B7" s="3">
        <v>4</v>
      </c>
      <c r="C7" s="3">
        <v>16</v>
      </c>
      <c r="D7" s="20">
        <v>3790</v>
      </c>
      <c r="E7" s="3">
        <v>8</v>
      </c>
      <c r="F7" s="4">
        <f t="shared" si="0"/>
      </c>
      <c r="G7" s="4">
        <f t="shared" si="0"/>
      </c>
      <c r="H7" s="4">
        <f t="shared" si="0"/>
      </c>
      <c r="I7" s="4">
        <f t="shared" si="0"/>
      </c>
      <c r="J7" s="4">
        <f t="shared" si="0"/>
        <v>30.32</v>
      </c>
      <c r="K7" s="4">
        <f t="shared" si="0"/>
      </c>
      <c r="L7" s="9">
        <f t="shared" si="0"/>
      </c>
    </row>
    <row r="8" spans="1:12" ht="12.75">
      <c r="A8" s="25"/>
      <c r="B8" s="3">
        <v>5</v>
      </c>
      <c r="C8" s="3">
        <v>16</v>
      </c>
      <c r="D8" s="20">
        <v>3550</v>
      </c>
      <c r="E8" s="3">
        <v>8</v>
      </c>
      <c r="F8" s="4">
        <f t="shared" si="0"/>
      </c>
      <c r="G8" s="4">
        <f t="shared" si="0"/>
      </c>
      <c r="H8" s="4">
        <f t="shared" si="0"/>
      </c>
      <c r="I8" s="4">
        <f t="shared" si="0"/>
      </c>
      <c r="J8" s="4">
        <f t="shared" si="0"/>
        <v>28.4</v>
      </c>
      <c r="K8" s="4">
        <f t="shared" si="0"/>
      </c>
      <c r="L8" s="9">
        <f t="shared" si="0"/>
      </c>
    </row>
    <row r="9" spans="1:12" ht="12.75">
      <c r="A9" s="25"/>
      <c r="B9" s="3">
        <v>6</v>
      </c>
      <c r="C9" s="3">
        <v>16</v>
      </c>
      <c r="D9" s="20">
        <v>4630</v>
      </c>
      <c r="E9" s="3">
        <v>8</v>
      </c>
      <c r="F9" s="4">
        <f t="shared" si="0"/>
      </c>
      <c r="G9" s="4">
        <f t="shared" si="0"/>
      </c>
      <c r="H9" s="4">
        <f t="shared" si="0"/>
      </c>
      <c r="I9" s="4">
        <f t="shared" si="0"/>
      </c>
      <c r="J9" s="4">
        <f t="shared" si="0"/>
        <v>37.04</v>
      </c>
      <c r="K9" s="4">
        <f t="shared" si="0"/>
      </c>
      <c r="L9" s="9">
        <f t="shared" si="0"/>
      </c>
    </row>
    <row r="10" spans="1:12" ht="12.75">
      <c r="A10" s="25"/>
      <c r="B10" s="3">
        <v>7</v>
      </c>
      <c r="C10" s="3">
        <v>16</v>
      </c>
      <c r="D10" s="20">
        <v>3800</v>
      </c>
      <c r="E10" s="3">
        <v>8</v>
      </c>
      <c r="F10" s="4">
        <f t="shared" si="0"/>
      </c>
      <c r="G10" s="4">
        <f t="shared" si="0"/>
      </c>
      <c r="H10" s="4">
        <f t="shared" si="0"/>
      </c>
      <c r="I10" s="4">
        <f t="shared" si="0"/>
      </c>
      <c r="J10" s="4">
        <f t="shared" si="0"/>
        <v>30.4</v>
      </c>
      <c r="K10" s="4">
        <f t="shared" si="0"/>
      </c>
      <c r="L10" s="9">
        <f t="shared" si="0"/>
      </c>
    </row>
    <row r="11" spans="1:12" ht="12.75">
      <c r="A11" s="25"/>
      <c r="B11" s="3">
        <v>8</v>
      </c>
      <c r="C11" s="3">
        <v>6</v>
      </c>
      <c r="D11" s="20">
        <v>880</v>
      </c>
      <c r="E11" s="3">
        <f>2*89+2*65</f>
        <v>308</v>
      </c>
      <c r="F11" s="4">
        <f t="shared" si="0"/>
        <v>271.04</v>
      </c>
      <c r="G11" s="4">
        <f t="shared" si="0"/>
      </c>
      <c r="H11" s="4">
        <f t="shared" si="0"/>
      </c>
      <c r="I11" s="4">
        <f t="shared" si="0"/>
      </c>
      <c r="J11" s="4">
        <f t="shared" si="0"/>
      </c>
      <c r="K11" s="4">
        <f t="shared" si="0"/>
      </c>
      <c r="L11" s="9">
        <f t="shared" si="0"/>
      </c>
    </row>
    <row r="12" spans="1:12" ht="12.75">
      <c r="A12" s="26"/>
      <c r="B12" s="3">
        <v>9</v>
      </c>
      <c r="C12" s="3">
        <v>16</v>
      </c>
      <c r="D12" s="20">
        <v>1500</v>
      </c>
      <c r="E12" s="3">
        <v>16</v>
      </c>
      <c r="F12" s="4">
        <f t="shared" si="0"/>
      </c>
      <c r="G12" s="4">
        <f t="shared" si="0"/>
      </c>
      <c r="H12" s="4">
        <f t="shared" si="0"/>
      </c>
      <c r="I12" s="4">
        <f t="shared" si="0"/>
      </c>
      <c r="J12" s="4">
        <f t="shared" si="0"/>
        <v>24</v>
      </c>
      <c r="K12" s="4">
        <f t="shared" si="0"/>
      </c>
      <c r="L12" s="9">
        <f t="shared" si="0"/>
      </c>
    </row>
    <row r="13" spans="1:12" ht="12.75">
      <c r="A13" s="24" t="s">
        <v>18</v>
      </c>
      <c r="B13" s="3">
        <v>10</v>
      </c>
      <c r="C13" s="3">
        <v>12</v>
      </c>
      <c r="D13" s="20">
        <v>520000</v>
      </c>
      <c r="E13" s="3">
        <v>4</v>
      </c>
      <c r="F13" s="4">
        <f t="shared" si="0"/>
      </c>
      <c r="G13" s="4">
        <f t="shared" si="0"/>
      </c>
      <c r="H13" s="4">
        <f t="shared" si="0"/>
      </c>
      <c r="I13" s="4">
        <f t="shared" si="0"/>
        <v>2080</v>
      </c>
      <c r="J13" s="4">
        <f t="shared" si="0"/>
      </c>
      <c r="K13" s="4">
        <f t="shared" si="0"/>
      </c>
      <c r="L13" s="9">
        <f t="shared" si="0"/>
      </c>
    </row>
    <row r="14" spans="1:12" ht="12.75">
      <c r="A14" s="26"/>
      <c r="B14" s="3">
        <v>11</v>
      </c>
      <c r="C14" s="3">
        <v>6</v>
      </c>
      <c r="D14" s="20">
        <v>880</v>
      </c>
      <c r="E14" s="3">
        <v>1450</v>
      </c>
      <c r="F14" s="4">
        <f t="shared" si="0"/>
        <v>1276</v>
      </c>
      <c r="G14" s="4">
        <f t="shared" si="0"/>
      </c>
      <c r="H14" s="4">
        <f t="shared" si="0"/>
      </c>
      <c r="I14" s="4">
        <f t="shared" si="0"/>
      </c>
      <c r="J14" s="4">
        <f t="shared" si="0"/>
      </c>
      <c r="K14" s="4">
        <f t="shared" si="0"/>
      </c>
      <c r="L14" s="9">
        <f t="shared" si="0"/>
      </c>
    </row>
    <row r="15" spans="1:12" ht="12.75">
      <c r="A15" s="24" t="s">
        <v>20</v>
      </c>
      <c r="B15" s="3">
        <v>12</v>
      </c>
      <c r="C15" s="3">
        <v>12</v>
      </c>
      <c r="D15" s="20">
        <v>2870</v>
      </c>
      <c r="E15" s="3">
        <v>364</v>
      </c>
      <c r="F15" s="4">
        <f aca="true" t="shared" si="1" ref="F15:L18">IF($C15=F$3,$D15*$E15/1000,"")</f>
      </c>
      <c r="G15" s="4">
        <f t="shared" si="1"/>
      </c>
      <c r="H15" s="4">
        <f t="shared" si="1"/>
      </c>
      <c r="I15" s="4">
        <f t="shared" si="1"/>
        <v>1044.68</v>
      </c>
      <c r="J15" s="4">
        <f t="shared" si="1"/>
      </c>
      <c r="K15" s="4">
        <f t="shared" si="1"/>
      </c>
      <c r="L15" s="9">
        <f t="shared" si="1"/>
      </c>
    </row>
    <row r="16" spans="1:12" ht="12.75">
      <c r="A16" s="25"/>
      <c r="B16" s="3">
        <v>13</v>
      </c>
      <c r="C16" s="3">
        <v>12</v>
      </c>
      <c r="D16" s="20">
        <v>160000</v>
      </c>
      <c r="E16" s="3">
        <v>18</v>
      </c>
      <c r="F16" s="4">
        <f t="shared" si="1"/>
      </c>
      <c r="G16" s="4">
        <f t="shared" si="1"/>
      </c>
      <c r="H16" s="4">
        <f t="shared" si="1"/>
      </c>
      <c r="I16" s="4">
        <f t="shared" si="1"/>
        <v>2880</v>
      </c>
      <c r="J16" s="4">
        <f t="shared" si="1"/>
      </c>
      <c r="K16" s="4">
        <f t="shared" si="1"/>
      </c>
      <c r="L16" s="9">
        <f t="shared" si="1"/>
      </c>
    </row>
    <row r="17" spans="1:12" ht="12.75">
      <c r="A17" s="25"/>
      <c r="B17" s="3">
        <v>14</v>
      </c>
      <c r="C17" s="3">
        <v>6</v>
      </c>
      <c r="D17" s="20">
        <v>270</v>
      </c>
      <c r="E17" s="3">
        <v>670</v>
      </c>
      <c r="F17" s="4">
        <f t="shared" si="1"/>
        <v>180.9</v>
      </c>
      <c r="G17" s="4">
        <f t="shared" si="1"/>
      </c>
      <c r="H17" s="4">
        <f t="shared" si="1"/>
      </c>
      <c r="I17" s="4">
        <f t="shared" si="1"/>
      </c>
      <c r="J17" s="4">
        <f t="shared" si="1"/>
      </c>
      <c r="K17" s="4">
        <f t="shared" si="1"/>
      </c>
      <c r="L17" s="9">
        <f t="shared" si="1"/>
      </c>
    </row>
    <row r="18" spans="1:12" ht="12.75">
      <c r="A18" s="25"/>
      <c r="B18" s="3">
        <v>15</v>
      </c>
      <c r="C18" s="3">
        <v>12</v>
      </c>
      <c r="D18" s="20">
        <v>2630</v>
      </c>
      <c r="E18" s="3">
        <v>528</v>
      </c>
      <c r="F18" s="4">
        <f t="shared" si="1"/>
      </c>
      <c r="G18" s="4">
        <f t="shared" si="1"/>
      </c>
      <c r="H18" s="4">
        <f t="shared" si="1"/>
      </c>
      <c r="I18" s="4">
        <f t="shared" si="1"/>
        <v>1388.64</v>
      </c>
      <c r="J18" s="4">
        <f t="shared" si="1"/>
      </c>
      <c r="K18" s="4">
        <f t="shared" si="1"/>
      </c>
      <c r="L18" s="9">
        <f t="shared" si="1"/>
      </c>
    </row>
    <row r="19" spans="1:12" ht="12.75">
      <c r="A19" s="26"/>
      <c r="B19" s="3"/>
      <c r="C19" s="3"/>
      <c r="D19" s="20"/>
      <c r="E19" s="3"/>
      <c r="F19" s="4">
        <f aca="true" t="shared" si="2" ref="F19:L19">IF($C19=F$3,$D19*$E19/1000,"")</f>
      </c>
      <c r="G19" s="4">
        <f t="shared" si="2"/>
      </c>
      <c r="H19" s="4">
        <f t="shared" si="2"/>
      </c>
      <c r="I19" s="4">
        <f t="shared" si="2"/>
      </c>
      <c r="J19" s="4">
        <f t="shared" si="2"/>
      </c>
      <c r="K19" s="4">
        <f t="shared" si="2"/>
      </c>
      <c r="L19" s="9">
        <f t="shared" si="2"/>
      </c>
    </row>
    <row r="20" spans="2:12" ht="12.75">
      <c r="B20" s="10"/>
      <c r="C20" s="31" t="s">
        <v>3</v>
      </c>
      <c r="D20" s="32"/>
      <c r="E20" s="15" t="s">
        <v>8</v>
      </c>
      <c r="F20" s="6">
        <f aca="true" t="shared" si="3" ref="F20:L20">SUM(F4:F19)</f>
        <v>1727.94</v>
      </c>
      <c r="G20" s="6">
        <f t="shared" si="3"/>
        <v>0</v>
      </c>
      <c r="H20" s="6">
        <f t="shared" si="3"/>
        <v>0</v>
      </c>
      <c r="I20" s="6">
        <f t="shared" si="3"/>
        <v>7393.320000000001</v>
      </c>
      <c r="J20" s="6">
        <f t="shared" si="3"/>
        <v>254</v>
      </c>
      <c r="K20" s="6">
        <f t="shared" si="3"/>
        <v>0</v>
      </c>
      <c r="L20" s="7">
        <f t="shared" si="3"/>
        <v>0</v>
      </c>
    </row>
    <row r="21" spans="2:12" ht="12.75">
      <c r="B21" s="11"/>
      <c r="C21" s="27" t="s">
        <v>4</v>
      </c>
      <c r="D21" s="28"/>
      <c r="E21" s="16" t="s">
        <v>6</v>
      </c>
      <c r="F21" s="21">
        <f aca="true" t="shared" si="4" ref="F21:L21">0.00025*7.85*PI()*F3^2</f>
        <v>0.22195352097611887</v>
      </c>
      <c r="G21" s="21">
        <f t="shared" si="4"/>
        <v>0.394584037290878</v>
      </c>
      <c r="H21" s="21">
        <f t="shared" si="4"/>
        <v>0.6165375582669969</v>
      </c>
      <c r="I21" s="22">
        <f t="shared" si="4"/>
        <v>0.8878140839044755</v>
      </c>
      <c r="J21" s="22">
        <f t="shared" si="4"/>
        <v>1.578336149163512</v>
      </c>
      <c r="K21" s="22">
        <f t="shared" si="4"/>
        <v>2.4661502330679874</v>
      </c>
      <c r="L21" s="23">
        <f t="shared" si="4"/>
        <v>3.8533597391687304</v>
      </c>
    </row>
    <row r="22" spans="2:12" ht="12.75">
      <c r="B22" s="11"/>
      <c r="C22" s="27" t="s">
        <v>11</v>
      </c>
      <c r="D22" s="28"/>
      <c r="E22" s="16" t="s">
        <v>7</v>
      </c>
      <c r="F22" s="5">
        <f aca="true" t="shared" si="5" ref="F22:L22">F21*F20</f>
        <v>383.5223670354749</v>
      </c>
      <c r="G22" s="5">
        <f t="shared" si="5"/>
        <v>0</v>
      </c>
      <c r="H22" s="5">
        <f t="shared" si="5"/>
        <v>0</v>
      </c>
      <c r="I22" s="5">
        <f t="shared" si="5"/>
        <v>6563.893622812637</v>
      </c>
      <c r="J22" s="5">
        <f t="shared" si="5"/>
        <v>400.89738188753205</v>
      </c>
      <c r="K22" s="5">
        <f t="shared" si="5"/>
        <v>0</v>
      </c>
      <c r="L22" s="8">
        <f t="shared" si="5"/>
        <v>0</v>
      </c>
    </row>
    <row r="23" spans="2:12" ht="15.75">
      <c r="B23" s="12"/>
      <c r="C23" s="45" t="s">
        <v>5</v>
      </c>
      <c r="D23" s="46"/>
      <c r="E23" s="17" t="s">
        <v>7</v>
      </c>
      <c r="F23" s="35">
        <f>SUM(F22:L22)</f>
        <v>7348.313371735644</v>
      </c>
      <c r="G23" s="36"/>
      <c r="H23" s="36"/>
      <c r="I23" s="36"/>
      <c r="J23" s="36"/>
      <c r="K23" s="36"/>
      <c r="L23" s="37"/>
    </row>
    <row r="24" ht="13.5" customHeight="1"/>
  </sheetData>
  <mergeCells count="12">
    <mergeCell ref="C20:D20"/>
    <mergeCell ref="C1:C2"/>
    <mergeCell ref="A1:A2"/>
    <mergeCell ref="F23:L23"/>
    <mergeCell ref="D1:D2"/>
    <mergeCell ref="F2:L2"/>
    <mergeCell ref="F1:L1"/>
    <mergeCell ref="C23:D23"/>
    <mergeCell ref="B1:B2"/>
    <mergeCell ref="C21:D21"/>
    <mergeCell ref="C22:D22"/>
    <mergeCell ref="E1:E2"/>
  </mergeCells>
  <printOptions/>
  <pageMargins left="0.34" right="0.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:A2"/>
    </sheetView>
  </sheetViews>
  <sheetFormatPr defaultColWidth="9.00390625" defaultRowHeight="12.75"/>
  <cols>
    <col min="1" max="1" width="15.625" style="2" customWidth="1"/>
    <col min="2" max="3" width="4.75390625" style="2" customWidth="1"/>
    <col min="4" max="4" width="6.75390625" style="2" customWidth="1"/>
    <col min="5" max="5" width="5.75390625" style="2" customWidth="1"/>
    <col min="6" max="12" width="5.50390625" style="2" customWidth="1"/>
    <col min="13" max="16384" width="9.00390625" style="2" customWidth="1"/>
  </cols>
  <sheetData>
    <row r="1" spans="1:12" s="1" customFormat="1" ht="13.5" customHeight="1">
      <c r="A1" s="29" t="s">
        <v>13</v>
      </c>
      <c r="B1" s="29" t="s">
        <v>9</v>
      </c>
      <c r="C1" s="33" t="s">
        <v>10</v>
      </c>
      <c r="D1" s="38" t="s">
        <v>2</v>
      </c>
      <c r="E1" s="29" t="s">
        <v>12</v>
      </c>
      <c r="F1" s="42" t="s">
        <v>0</v>
      </c>
      <c r="G1" s="43"/>
      <c r="H1" s="43"/>
      <c r="I1" s="43"/>
      <c r="J1" s="43"/>
      <c r="K1" s="43"/>
      <c r="L1" s="44"/>
    </row>
    <row r="2" spans="1:12" s="1" customFormat="1" ht="13.5" customHeight="1">
      <c r="A2" s="30"/>
      <c r="B2" s="30"/>
      <c r="C2" s="34"/>
      <c r="D2" s="34"/>
      <c r="E2" s="30"/>
      <c r="F2" s="39" t="s">
        <v>14</v>
      </c>
      <c r="G2" s="40"/>
      <c r="H2" s="40"/>
      <c r="I2" s="40"/>
      <c r="J2" s="40"/>
      <c r="K2" s="40"/>
      <c r="L2" s="41"/>
    </row>
    <row r="3" spans="1:12" s="1" customFormat="1" ht="13.5" customHeight="1">
      <c r="A3" s="13"/>
      <c r="B3" s="13"/>
      <c r="C3" s="14" t="s">
        <v>1</v>
      </c>
      <c r="D3" s="14" t="s">
        <v>1</v>
      </c>
      <c r="E3" s="14"/>
      <c r="F3" s="18">
        <v>6</v>
      </c>
      <c r="G3" s="18">
        <v>8</v>
      </c>
      <c r="H3" s="18">
        <v>10</v>
      </c>
      <c r="I3" s="18">
        <v>12</v>
      </c>
      <c r="J3" s="18">
        <v>16</v>
      </c>
      <c r="K3" s="18">
        <v>20</v>
      </c>
      <c r="L3" s="19">
        <v>25</v>
      </c>
    </row>
    <row r="4" spans="1:12" ht="13.5" customHeight="1">
      <c r="A4" s="24" t="s">
        <v>21</v>
      </c>
      <c r="B4" s="3">
        <v>1</v>
      </c>
      <c r="C4" s="3">
        <v>12</v>
      </c>
      <c r="D4" s="20">
        <v>2860</v>
      </c>
      <c r="E4" s="3">
        <v>6</v>
      </c>
      <c r="F4" s="4">
        <f aca="true" t="shared" si="0" ref="F4:L13">IF($C4=F$3,$D4*$E4/1000,"")</f>
      </c>
      <c r="G4" s="4">
        <f t="shared" si="0"/>
      </c>
      <c r="H4" s="4">
        <f t="shared" si="0"/>
      </c>
      <c r="I4" s="4">
        <f t="shared" si="0"/>
        <v>17.16</v>
      </c>
      <c r="J4" s="4">
        <f t="shared" si="0"/>
      </c>
      <c r="K4" s="4">
        <f t="shared" si="0"/>
      </c>
      <c r="L4" s="9">
        <f t="shared" si="0"/>
      </c>
    </row>
    <row r="5" spans="1:12" ht="12.75">
      <c r="A5" s="25" t="s">
        <v>22</v>
      </c>
      <c r="B5" s="3">
        <v>2</v>
      </c>
      <c r="C5" s="3">
        <v>16</v>
      </c>
      <c r="D5" s="20">
        <v>2860</v>
      </c>
      <c r="E5" s="3">
        <v>18</v>
      </c>
      <c r="F5" s="4">
        <f t="shared" si="0"/>
      </c>
      <c r="G5" s="4">
        <f t="shared" si="0"/>
      </c>
      <c r="H5" s="4">
        <f t="shared" si="0"/>
      </c>
      <c r="I5" s="4">
        <f t="shared" si="0"/>
      </c>
      <c r="J5" s="4">
        <f t="shared" si="0"/>
        <v>51.48</v>
      </c>
      <c r="K5" s="4">
        <f t="shared" si="0"/>
      </c>
      <c r="L5" s="9">
        <f t="shared" si="0"/>
      </c>
    </row>
    <row r="6" spans="1:12" ht="12.75">
      <c r="A6" s="25"/>
      <c r="B6" s="3">
        <v>3</v>
      </c>
      <c r="C6" s="3">
        <v>6</v>
      </c>
      <c r="D6" s="20">
        <v>1160</v>
      </c>
      <c r="E6" s="3">
        <f>3*19</f>
        <v>57</v>
      </c>
      <c r="F6" s="4">
        <f t="shared" si="0"/>
        <v>66.12</v>
      </c>
      <c r="G6" s="4">
        <f t="shared" si="0"/>
      </c>
      <c r="H6" s="4">
        <f t="shared" si="0"/>
      </c>
      <c r="I6" s="4">
        <f t="shared" si="0"/>
      </c>
      <c r="J6" s="4">
        <f t="shared" si="0"/>
      </c>
      <c r="K6" s="4">
        <f t="shared" si="0"/>
      </c>
      <c r="L6" s="9">
        <f t="shared" si="0"/>
      </c>
    </row>
    <row r="7" spans="1:12" ht="12.75">
      <c r="A7" s="25"/>
      <c r="B7" s="3">
        <v>4</v>
      </c>
      <c r="C7" s="3">
        <v>12</v>
      </c>
      <c r="D7" s="20">
        <v>5300</v>
      </c>
      <c r="E7" s="3">
        <v>12</v>
      </c>
      <c r="F7" s="4">
        <f t="shared" si="0"/>
      </c>
      <c r="G7" s="4">
        <f t="shared" si="0"/>
      </c>
      <c r="H7" s="4">
        <f t="shared" si="0"/>
      </c>
      <c r="I7" s="4">
        <f t="shared" si="0"/>
        <v>63.6</v>
      </c>
      <c r="J7" s="4">
        <f t="shared" si="0"/>
      </c>
      <c r="K7" s="4">
        <f t="shared" si="0"/>
      </c>
      <c r="L7" s="9">
        <f t="shared" si="0"/>
      </c>
    </row>
    <row r="8" spans="1:12" ht="12.75">
      <c r="A8" s="25"/>
      <c r="B8" s="3">
        <v>5</v>
      </c>
      <c r="C8" s="3">
        <v>20</v>
      </c>
      <c r="D8" s="20">
        <v>5300</v>
      </c>
      <c r="E8" s="3">
        <v>16</v>
      </c>
      <c r="F8" s="4">
        <f t="shared" si="0"/>
      </c>
      <c r="G8" s="4">
        <f t="shared" si="0"/>
      </c>
      <c r="H8" s="4">
        <f t="shared" si="0"/>
      </c>
      <c r="I8" s="4">
        <f t="shared" si="0"/>
      </c>
      <c r="J8" s="4">
        <f t="shared" si="0"/>
      </c>
      <c r="K8" s="4">
        <f t="shared" si="0"/>
        <v>84.8</v>
      </c>
      <c r="L8" s="9">
        <f t="shared" si="0"/>
      </c>
    </row>
    <row r="9" spans="1:12" ht="12.75">
      <c r="A9" s="25"/>
      <c r="B9" s="3">
        <v>6</v>
      </c>
      <c r="C9" s="3">
        <v>8</v>
      </c>
      <c r="D9" s="20">
        <v>1600</v>
      </c>
      <c r="E9" s="3">
        <f>58*2</f>
        <v>116</v>
      </c>
      <c r="F9" s="4">
        <f t="shared" si="0"/>
      </c>
      <c r="G9" s="4">
        <f t="shared" si="0"/>
        <v>185.6</v>
      </c>
      <c r="H9" s="4">
        <f t="shared" si="0"/>
      </c>
      <c r="I9" s="4">
        <f t="shared" si="0"/>
      </c>
      <c r="J9" s="4">
        <f t="shared" si="0"/>
      </c>
      <c r="K9" s="4">
        <f t="shared" si="0"/>
      </c>
      <c r="L9" s="9">
        <f t="shared" si="0"/>
      </c>
    </row>
    <row r="10" spans="1:12" ht="12.75">
      <c r="A10" s="25"/>
      <c r="B10" s="3">
        <v>7</v>
      </c>
      <c r="C10" s="3">
        <v>12</v>
      </c>
      <c r="D10" s="20">
        <v>2840</v>
      </c>
      <c r="E10" s="3">
        <v>21</v>
      </c>
      <c r="F10" s="4">
        <f t="shared" si="0"/>
      </c>
      <c r="G10" s="4">
        <f t="shared" si="0"/>
      </c>
      <c r="H10" s="4">
        <f t="shared" si="0"/>
      </c>
      <c r="I10" s="4">
        <f t="shared" si="0"/>
        <v>59.64</v>
      </c>
      <c r="J10" s="4">
        <f t="shared" si="0"/>
      </c>
      <c r="K10" s="4">
        <f t="shared" si="0"/>
      </c>
      <c r="L10" s="9">
        <f t="shared" si="0"/>
      </c>
    </row>
    <row r="11" spans="1:12" ht="12.75">
      <c r="A11" s="25"/>
      <c r="B11" s="3">
        <v>8</v>
      </c>
      <c r="C11" s="3">
        <v>6</v>
      </c>
      <c r="D11" s="20">
        <v>1160</v>
      </c>
      <c r="E11" s="3">
        <f>3*19</f>
        <v>57</v>
      </c>
      <c r="F11" s="4">
        <f t="shared" si="0"/>
        <v>66.12</v>
      </c>
      <c r="G11" s="4">
        <f t="shared" si="0"/>
      </c>
      <c r="H11" s="4">
        <f t="shared" si="0"/>
      </c>
      <c r="I11" s="4">
        <f t="shared" si="0"/>
      </c>
      <c r="J11" s="4">
        <f t="shared" si="0"/>
      </c>
      <c r="K11" s="4">
        <f t="shared" si="0"/>
      </c>
      <c r="L11" s="9">
        <f t="shared" si="0"/>
      </c>
    </row>
    <row r="12" spans="1:12" ht="12.75">
      <c r="A12" s="25"/>
      <c r="B12" s="3">
        <v>9</v>
      </c>
      <c r="C12" s="3">
        <v>12</v>
      </c>
      <c r="D12" s="20">
        <v>2020</v>
      </c>
      <c r="E12" s="3">
        <v>24</v>
      </c>
      <c r="F12" s="4">
        <f t="shared" si="0"/>
      </c>
      <c r="G12" s="4">
        <f t="shared" si="0"/>
      </c>
      <c r="H12" s="4">
        <f t="shared" si="0"/>
      </c>
      <c r="I12" s="4">
        <f t="shared" si="0"/>
        <v>48.48</v>
      </c>
      <c r="J12" s="4">
        <f t="shared" si="0"/>
      </c>
      <c r="K12" s="4">
        <f t="shared" si="0"/>
      </c>
      <c r="L12" s="9">
        <f t="shared" si="0"/>
      </c>
    </row>
    <row r="13" spans="1:12" ht="12.75">
      <c r="A13" s="25"/>
      <c r="B13" s="3">
        <v>10</v>
      </c>
      <c r="C13" s="3">
        <v>6</v>
      </c>
      <c r="D13" s="20">
        <v>1160</v>
      </c>
      <c r="E13" s="3">
        <f>4*16</f>
        <v>64</v>
      </c>
      <c r="F13" s="4">
        <f t="shared" si="0"/>
        <v>74.24</v>
      </c>
      <c r="G13" s="4">
        <f t="shared" si="0"/>
      </c>
      <c r="H13" s="4">
        <f t="shared" si="0"/>
      </c>
      <c r="I13" s="4">
        <f t="shared" si="0"/>
      </c>
      <c r="J13" s="4">
        <f t="shared" si="0"/>
      </c>
      <c r="K13" s="4">
        <f t="shared" si="0"/>
      </c>
      <c r="L13" s="9">
        <f t="shared" si="0"/>
      </c>
    </row>
    <row r="14" spans="1:12" ht="12.75">
      <c r="A14" s="26"/>
      <c r="B14" s="3"/>
      <c r="C14" s="3"/>
      <c r="D14" s="20"/>
      <c r="E14" s="3"/>
      <c r="F14" s="4">
        <f aca="true" t="shared" si="1" ref="F14:L14">IF($C14=F$3,$D14*$E14/1000,"")</f>
      </c>
      <c r="G14" s="4">
        <f t="shared" si="1"/>
      </c>
      <c r="H14" s="4">
        <f t="shared" si="1"/>
      </c>
      <c r="I14" s="4">
        <f t="shared" si="1"/>
      </c>
      <c r="J14" s="4">
        <f t="shared" si="1"/>
      </c>
      <c r="K14" s="4">
        <f t="shared" si="1"/>
      </c>
      <c r="L14" s="9">
        <f t="shared" si="1"/>
      </c>
    </row>
    <row r="15" spans="2:12" ht="12.75">
      <c r="B15" s="10"/>
      <c r="C15" s="31" t="s">
        <v>3</v>
      </c>
      <c r="D15" s="32"/>
      <c r="E15" s="15" t="s">
        <v>8</v>
      </c>
      <c r="F15" s="6">
        <f aca="true" t="shared" si="2" ref="F15:L15">SUM(F4:F14)</f>
        <v>206.48000000000002</v>
      </c>
      <c r="G15" s="6">
        <f t="shared" si="2"/>
        <v>185.6</v>
      </c>
      <c r="H15" s="6">
        <f t="shared" si="2"/>
        <v>0</v>
      </c>
      <c r="I15" s="6">
        <f t="shared" si="2"/>
        <v>188.88</v>
      </c>
      <c r="J15" s="6">
        <f t="shared" si="2"/>
        <v>51.48</v>
      </c>
      <c r="K15" s="6">
        <f t="shared" si="2"/>
        <v>84.8</v>
      </c>
      <c r="L15" s="7">
        <f t="shared" si="2"/>
        <v>0</v>
      </c>
    </row>
    <row r="16" spans="2:12" ht="12.75">
      <c r="B16" s="11"/>
      <c r="C16" s="27" t="s">
        <v>4</v>
      </c>
      <c r="D16" s="28"/>
      <c r="E16" s="16" t="s">
        <v>6</v>
      </c>
      <c r="F16" s="21">
        <f aca="true" t="shared" si="3" ref="F16:L16">0.00025*7.85*PI()*F3^2</f>
        <v>0.22195352097611887</v>
      </c>
      <c r="G16" s="21">
        <f t="shared" si="3"/>
        <v>0.394584037290878</v>
      </c>
      <c r="H16" s="21">
        <f t="shared" si="3"/>
        <v>0.6165375582669969</v>
      </c>
      <c r="I16" s="22">
        <f t="shared" si="3"/>
        <v>0.8878140839044755</v>
      </c>
      <c r="J16" s="22">
        <f t="shared" si="3"/>
        <v>1.578336149163512</v>
      </c>
      <c r="K16" s="22">
        <f t="shared" si="3"/>
        <v>2.4661502330679874</v>
      </c>
      <c r="L16" s="23">
        <f t="shared" si="3"/>
        <v>3.8533597391687304</v>
      </c>
    </row>
    <row r="17" spans="2:12" ht="12.75">
      <c r="B17" s="11"/>
      <c r="C17" s="27" t="s">
        <v>11</v>
      </c>
      <c r="D17" s="28"/>
      <c r="E17" s="16" t="s">
        <v>7</v>
      </c>
      <c r="F17" s="5">
        <f aca="true" t="shared" si="4" ref="F17:L17">F16*F15</f>
        <v>45.82896301114903</v>
      </c>
      <c r="G17" s="5">
        <f t="shared" si="4"/>
        <v>73.23479732118695</v>
      </c>
      <c r="H17" s="5">
        <f t="shared" si="4"/>
        <v>0</v>
      </c>
      <c r="I17" s="5">
        <f t="shared" si="4"/>
        <v>167.69032416787732</v>
      </c>
      <c r="J17" s="5">
        <f t="shared" si="4"/>
        <v>81.25274495893758</v>
      </c>
      <c r="K17" s="5">
        <f t="shared" si="4"/>
        <v>209.12953976416532</v>
      </c>
      <c r="L17" s="8">
        <f t="shared" si="4"/>
        <v>0</v>
      </c>
    </row>
    <row r="18" spans="2:12" ht="15.75">
      <c r="B18" s="12"/>
      <c r="C18" s="45" t="s">
        <v>5</v>
      </c>
      <c r="D18" s="46"/>
      <c r="E18" s="17" t="s">
        <v>7</v>
      </c>
      <c r="F18" s="47">
        <f>SUM(F17:L17)</f>
        <v>577.1363692233163</v>
      </c>
      <c r="G18" s="48"/>
      <c r="H18" s="48"/>
      <c r="I18" s="48"/>
      <c r="J18" s="48"/>
      <c r="K18" s="48"/>
      <c r="L18" s="49"/>
    </row>
    <row r="19" ht="13.5" customHeight="1"/>
  </sheetData>
  <mergeCells count="12">
    <mergeCell ref="C17:D17"/>
    <mergeCell ref="E1:E2"/>
    <mergeCell ref="C15:D15"/>
    <mergeCell ref="C1:C2"/>
    <mergeCell ref="A1:A2"/>
    <mergeCell ref="F18:L18"/>
    <mergeCell ref="D1:D2"/>
    <mergeCell ref="F2:L2"/>
    <mergeCell ref="F1:L1"/>
    <mergeCell ref="C18:D18"/>
    <mergeCell ref="B1:B2"/>
    <mergeCell ref="C16:D16"/>
  </mergeCells>
  <printOptions/>
  <pageMargins left="0.34" right="0.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1" sqref="A1:A2"/>
    </sheetView>
  </sheetViews>
  <sheetFormatPr defaultColWidth="9.00390625" defaultRowHeight="12.75"/>
  <cols>
    <col min="1" max="1" width="15.625" style="2" customWidth="1"/>
    <col min="2" max="3" width="4.75390625" style="2" customWidth="1"/>
    <col min="4" max="4" width="6.75390625" style="2" customWidth="1"/>
    <col min="5" max="5" width="5.75390625" style="2" customWidth="1"/>
    <col min="6" max="12" width="5.50390625" style="2" customWidth="1"/>
    <col min="13" max="16384" width="9.00390625" style="2" customWidth="1"/>
  </cols>
  <sheetData>
    <row r="1" spans="1:12" s="1" customFormat="1" ht="13.5" customHeight="1">
      <c r="A1" s="29" t="s">
        <v>13</v>
      </c>
      <c r="B1" s="29" t="s">
        <v>9</v>
      </c>
      <c r="C1" s="33" t="s">
        <v>10</v>
      </c>
      <c r="D1" s="38" t="s">
        <v>2</v>
      </c>
      <c r="E1" s="29" t="s">
        <v>12</v>
      </c>
      <c r="F1" s="42" t="s">
        <v>0</v>
      </c>
      <c r="G1" s="43"/>
      <c r="H1" s="43"/>
      <c r="I1" s="43"/>
      <c r="J1" s="43"/>
      <c r="K1" s="43"/>
      <c r="L1" s="44"/>
    </row>
    <row r="2" spans="1:12" s="1" customFormat="1" ht="13.5" customHeight="1">
      <c r="A2" s="30"/>
      <c r="B2" s="30"/>
      <c r="C2" s="34"/>
      <c r="D2" s="34"/>
      <c r="E2" s="30"/>
      <c r="F2" s="39" t="s">
        <v>14</v>
      </c>
      <c r="G2" s="40"/>
      <c r="H2" s="40"/>
      <c r="I2" s="40"/>
      <c r="J2" s="40"/>
      <c r="K2" s="40"/>
      <c r="L2" s="41"/>
    </row>
    <row r="3" spans="1:12" s="1" customFormat="1" ht="13.5" customHeight="1">
      <c r="A3" s="13"/>
      <c r="B3" s="13"/>
      <c r="C3" s="14" t="s">
        <v>1</v>
      </c>
      <c r="D3" s="14" t="s">
        <v>1</v>
      </c>
      <c r="E3" s="14"/>
      <c r="F3" s="18">
        <v>6</v>
      </c>
      <c r="G3" s="18">
        <v>8</v>
      </c>
      <c r="H3" s="18">
        <v>10</v>
      </c>
      <c r="I3" s="18">
        <v>12</v>
      </c>
      <c r="J3" s="18">
        <v>16</v>
      </c>
      <c r="K3" s="18">
        <v>20</v>
      </c>
      <c r="L3" s="19">
        <v>25</v>
      </c>
    </row>
    <row r="4" spans="1:12" ht="13.5" customHeight="1">
      <c r="A4" s="24" t="s">
        <v>26</v>
      </c>
      <c r="B4" s="3">
        <v>1</v>
      </c>
      <c r="C4" s="3">
        <v>20</v>
      </c>
      <c r="D4" s="20">
        <v>5740</v>
      </c>
      <c r="E4" s="3">
        <v>25</v>
      </c>
      <c r="F4" s="4">
        <f aca="true" t="shared" si="0" ref="F4:L13">IF($C4=F$3,$D4*$E4/1000,"")</f>
      </c>
      <c r="G4" s="4">
        <f t="shared" si="0"/>
      </c>
      <c r="H4" s="4">
        <f t="shared" si="0"/>
      </c>
      <c r="I4" s="4">
        <f t="shared" si="0"/>
      </c>
      <c r="J4" s="4">
        <f t="shared" si="0"/>
      </c>
      <c r="K4" s="4">
        <f t="shared" si="0"/>
        <v>143.5</v>
      </c>
      <c r="L4" s="9">
        <f t="shared" si="0"/>
      </c>
    </row>
    <row r="5" spans="1:12" ht="12.75">
      <c r="A5" s="25" t="s">
        <v>23</v>
      </c>
      <c r="B5" s="3">
        <v>2</v>
      </c>
      <c r="C5" s="3">
        <v>20</v>
      </c>
      <c r="D5" s="20">
        <v>2570</v>
      </c>
      <c r="E5" s="3">
        <v>25</v>
      </c>
      <c r="F5" s="4">
        <f t="shared" si="0"/>
      </c>
      <c r="G5" s="4">
        <f t="shared" si="0"/>
      </c>
      <c r="H5" s="4">
        <f t="shared" si="0"/>
      </c>
      <c r="I5" s="4">
        <f t="shared" si="0"/>
      </c>
      <c r="J5" s="4">
        <f t="shared" si="0"/>
      </c>
      <c r="K5" s="4">
        <f t="shared" si="0"/>
        <v>64.25</v>
      </c>
      <c r="L5" s="9">
        <f t="shared" si="0"/>
      </c>
    </row>
    <row r="6" spans="1:12" ht="12.75">
      <c r="A6" s="25"/>
      <c r="B6" s="3">
        <v>3</v>
      </c>
      <c r="C6" s="3">
        <v>20</v>
      </c>
      <c r="D6" s="20">
        <v>2150</v>
      </c>
      <c r="E6" s="3">
        <v>25</v>
      </c>
      <c r="F6" s="4">
        <f t="shared" si="0"/>
      </c>
      <c r="G6" s="4">
        <f t="shared" si="0"/>
      </c>
      <c r="H6" s="4">
        <f t="shared" si="0"/>
      </c>
      <c r="I6" s="4">
        <f t="shared" si="0"/>
      </c>
      <c r="J6" s="4">
        <f t="shared" si="0"/>
      </c>
      <c r="K6" s="4">
        <f t="shared" si="0"/>
        <v>53.75</v>
      </c>
      <c r="L6" s="9">
        <f t="shared" si="0"/>
      </c>
    </row>
    <row r="7" spans="1:12" ht="12.75">
      <c r="A7" s="25"/>
      <c r="B7" s="3">
        <v>4</v>
      </c>
      <c r="C7" s="3">
        <v>20</v>
      </c>
      <c r="D7" s="20">
        <v>8400</v>
      </c>
      <c r="E7" s="3">
        <v>25</v>
      </c>
      <c r="F7" s="4">
        <f t="shared" si="0"/>
      </c>
      <c r="G7" s="4">
        <f t="shared" si="0"/>
      </c>
      <c r="H7" s="4">
        <f t="shared" si="0"/>
      </c>
      <c r="I7" s="4">
        <f t="shared" si="0"/>
      </c>
      <c r="J7" s="4">
        <f t="shared" si="0"/>
      </c>
      <c r="K7" s="4">
        <f t="shared" si="0"/>
        <v>210</v>
      </c>
      <c r="L7" s="9">
        <f t="shared" si="0"/>
      </c>
    </row>
    <row r="8" spans="1:12" ht="12.75">
      <c r="A8" s="25"/>
      <c r="B8" s="3">
        <v>5</v>
      </c>
      <c r="C8" s="3">
        <v>20</v>
      </c>
      <c r="D8" s="20">
        <v>3930</v>
      </c>
      <c r="E8" s="3">
        <v>25</v>
      </c>
      <c r="F8" s="4">
        <f t="shared" si="0"/>
      </c>
      <c r="G8" s="4">
        <f t="shared" si="0"/>
      </c>
      <c r="H8" s="4">
        <f t="shared" si="0"/>
      </c>
      <c r="I8" s="4">
        <f t="shared" si="0"/>
      </c>
      <c r="J8" s="4">
        <f t="shared" si="0"/>
      </c>
      <c r="K8" s="4">
        <f t="shared" si="0"/>
        <v>98.25</v>
      </c>
      <c r="L8" s="9">
        <f t="shared" si="0"/>
      </c>
    </row>
    <row r="9" spans="1:12" ht="12.75">
      <c r="A9" s="25"/>
      <c r="B9" s="3">
        <v>6</v>
      </c>
      <c r="C9" s="3">
        <v>20</v>
      </c>
      <c r="D9" s="20">
        <v>3360</v>
      </c>
      <c r="E9" s="3">
        <v>75</v>
      </c>
      <c r="F9" s="4">
        <f t="shared" si="0"/>
      </c>
      <c r="G9" s="4">
        <f t="shared" si="0"/>
      </c>
      <c r="H9" s="4">
        <f t="shared" si="0"/>
      </c>
      <c r="I9" s="4">
        <f t="shared" si="0"/>
      </c>
      <c r="J9" s="4">
        <f t="shared" si="0"/>
      </c>
      <c r="K9" s="4">
        <f t="shared" si="0"/>
        <v>252</v>
      </c>
      <c r="L9" s="9">
        <f t="shared" si="0"/>
      </c>
    </row>
    <row r="10" spans="1:12" ht="12.75">
      <c r="A10" s="25"/>
      <c r="B10" s="3">
        <v>7</v>
      </c>
      <c r="C10" s="3">
        <v>20</v>
      </c>
      <c r="D10" s="20">
        <v>2930</v>
      </c>
      <c r="E10" s="3">
        <v>75</v>
      </c>
      <c r="F10" s="4">
        <f t="shared" si="0"/>
      </c>
      <c r="G10" s="4">
        <f t="shared" si="0"/>
      </c>
      <c r="H10" s="4">
        <f t="shared" si="0"/>
      </c>
      <c r="I10" s="4">
        <f t="shared" si="0"/>
      </c>
      <c r="J10" s="4">
        <f t="shared" si="0"/>
      </c>
      <c r="K10" s="4">
        <f t="shared" si="0"/>
        <v>219.75</v>
      </c>
      <c r="L10" s="9">
        <f t="shared" si="0"/>
      </c>
    </row>
    <row r="11" spans="1:12" ht="12.75">
      <c r="A11" s="25"/>
      <c r="B11" s="3">
        <v>8</v>
      </c>
      <c r="C11" s="3">
        <v>20</v>
      </c>
      <c r="D11" s="20">
        <v>8760</v>
      </c>
      <c r="E11" s="3">
        <v>50</v>
      </c>
      <c r="F11" s="4">
        <f t="shared" si="0"/>
      </c>
      <c r="G11" s="4">
        <f t="shared" si="0"/>
      </c>
      <c r="H11" s="4">
        <f t="shared" si="0"/>
      </c>
      <c r="I11" s="4">
        <f t="shared" si="0"/>
      </c>
      <c r="J11" s="4">
        <f t="shared" si="0"/>
      </c>
      <c r="K11" s="4">
        <f t="shared" si="0"/>
        <v>438</v>
      </c>
      <c r="L11" s="9">
        <f t="shared" si="0"/>
      </c>
    </row>
    <row r="12" spans="1:12" ht="12.75">
      <c r="A12" s="25"/>
      <c r="B12" s="3">
        <v>9</v>
      </c>
      <c r="C12" s="3">
        <v>20</v>
      </c>
      <c r="D12" s="20">
        <v>3020</v>
      </c>
      <c r="E12" s="3">
        <v>50</v>
      </c>
      <c r="F12" s="4">
        <f t="shared" si="0"/>
      </c>
      <c r="G12" s="4">
        <f t="shared" si="0"/>
      </c>
      <c r="H12" s="4">
        <f t="shared" si="0"/>
      </c>
      <c r="I12" s="4">
        <f t="shared" si="0"/>
      </c>
      <c r="J12" s="4">
        <f t="shared" si="0"/>
      </c>
      <c r="K12" s="4">
        <f t="shared" si="0"/>
        <v>151</v>
      </c>
      <c r="L12" s="9">
        <f t="shared" si="0"/>
      </c>
    </row>
    <row r="13" spans="1:12" ht="12.75">
      <c r="A13" s="25"/>
      <c r="B13" s="3">
        <v>10</v>
      </c>
      <c r="C13" s="3">
        <v>20</v>
      </c>
      <c r="D13" s="20">
        <v>2570</v>
      </c>
      <c r="E13" s="3">
        <v>50</v>
      </c>
      <c r="F13" s="4">
        <f t="shared" si="0"/>
      </c>
      <c r="G13" s="4">
        <f t="shared" si="0"/>
      </c>
      <c r="H13" s="4">
        <f t="shared" si="0"/>
      </c>
      <c r="I13" s="4">
        <f t="shared" si="0"/>
      </c>
      <c r="J13" s="4">
        <f t="shared" si="0"/>
      </c>
      <c r="K13" s="4">
        <f t="shared" si="0"/>
        <v>128.5</v>
      </c>
      <c r="L13" s="9">
        <f t="shared" si="0"/>
      </c>
    </row>
    <row r="14" spans="1:12" ht="12.75">
      <c r="A14" s="25"/>
      <c r="B14" s="3">
        <v>11</v>
      </c>
      <c r="C14" s="3">
        <v>20</v>
      </c>
      <c r="D14" s="20">
        <v>2170</v>
      </c>
      <c r="E14" s="3">
        <v>50</v>
      </c>
      <c r="F14" s="4">
        <f aca="true" t="shared" si="1" ref="F14:L23">IF($C14=F$3,$D14*$E14/1000,"")</f>
      </c>
      <c r="G14" s="4">
        <f t="shared" si="1"/>
      </c>
      <c r="H14" s="4">
        <f t="shared" si="1"/>
      </c>
      <c r="I14" s="4">
        <f t="shared" si="1"/>
      </c>
      <c r="J14" s="4">
        <f t="shared" si="1"/>
      </c>
      <c r="K14" s="4">
        <f t="shared" si="1"/>
        <v>108.5</v>
      </c>
      <c r="L14" s="9">
        <f t="shared" si="1"/>
      </c>
    </row>
    <row r="15" spans="1:12" ht="12.75">
      <c r="A15" s="25"/>
      <c r="B15" s="3">
        <v>12</v>
      </c>
      <c r="C15" s="3">
        <v>20</v>
      </c>
      <c r="D15" s="20">
        <v>8500</v>
      </c>
      <c r="E15" s="3">
        <v>50</v>
      </c>
      <c r="F15" s="4">
        <f t="shared" si="1"/>
      </c>
      <c r="G15" s="4">
        <f t="shared" si="1"/>
      </c>
      <c r="H15" s="4">
        <f t="shared" si="1"/>
      </c>
      <c r="I15" s="4">
        <f t="shared" si="1"/>
      </c>
      <c r="J15" s="4">
        <f t="shared" si="1"/>
      </c>
      <c r="K15" s="4">
        <f t="shared" si="1"/>
        <v>425</v>
      </c>
      <c r="L15" s="9">
        <f t="shared" si="1"/>
      </c>
    </row>
    <row r="16" spans="1:12" ht="12.75">
      <c r="A16" s="25"/>
      <c r="B16" s="3">
        <v>13</v>
      </c>
      <c r="C16" s="3">
        <v>20</v>
      </c>
      <c r="D16" s="20">
        <v>2940</v>
      </c>
      <c r="E16" s="3">
        <v>50</v>
      </c>
      <c r="F16" s="4">
        <f t="shared" si="1"/>
      </c>
      <c r="G16" s="4">
        <f t="shared" si="1"/>
      </c>
      <c r="H16" s="4">
        <f t="shared" si="1"/>
      </c>
      <c r="I16" s="4">
        <f t="shared" si="1"/>
      </c>
      <c r="J16" s="4">
        <f t="shared" si="1"/>
      </c>
      <c r="K16" s="4">
        <f t="shared" si="1"/>
        <v>147</v>
      </c>
      <c r="L16" s="9">
        <f t="shared" si="1"/>
      </c>
    </row>
    <row r="17" spans="1:12" ht="12.75">
      <c r="A17" s="25"/>
      <c r="B17" s="3">
        <v>14</v>
      </c>
      <c r="C17" s="3">
        <v>20</v>
      </c>
      <c r="D17" s="20">
        <v>8910</v>
      </c>
      <c r="E17" s="3">
        <v>25</v>
      </c>
      <c r="F17" s="4">
        <f t="shared" si="1"/>
      </c>
      <c r="G17" s="4">
        <f t="shared" si="1"/>
      </c>
      <c r="H17" s="4">
        <f t="shared" si="1"/>
      </c>
      <c r="I17" s="4">
        <f t="shared" si="1"/>
      </c>
      <c r="J17" s="4">
        <f t="shared" si="1"/>
      </c>
      <c r="K17" s="4">
        <f t="shared" si="1"/>
        <v>222.75</v>
      </c>
      <c r="L17" s="9">
        <f t="shared" si="1"/>
      </c>
    </row>
    <row r="18" spans="1:12" ht="12.75">
      <c r="A18" s="25"/>
      <c r="B18" s="3">
        <v>15</v>
      </c>
      <c r="C18" s="3">
        <v>20</v>
      </c>
      <c r="D18" s="20">
        <v>3340</v>
      </c>
      <c r="E18" s="3">
        <v>25</v>
      </c>
      <c r="F18" s="4">
        <f t="shared" si="1"/>
      </c>
      <c r="G18" s="4">
        <f t="shared" si="1"/>
      </c>
      <c r="H18" s="4">
        <f t="shared" si="1"/>
      </c>
      <c r="I18" s="4">
        <f t="shared" si="1"/>
      </c>
      <c r="J18" s="4">
        <f t="shared" si="1"/>
      </c>
      <c r="K18" s="4">
        <f t="shared" si="1"/>
        <v>83.5</v>
      </c>
      <c r="L18" s="9">
        <f t="shared" si="1"/>
      </c>
    </row>
    <row r="19" spans="1:12" ht="12.75">
      <c r="A19" s="25"/>
      <c r="B19" s="3">
        <v>16</v>
      </c>
      <c r="C19" s="3">
        <v>20</v>
      </c>
      <c r="D19" s="20">
        <v>3830</v>
      </c>
      <c r="E19" s="3">
        <v>25</v>
      </c>
      <c r="F19" s="4">
        <f t="shared" si="1"/>
      </c>
      <c r="G19" s="4">
        <f t="shared" si="1"/>
      </c>
      <c r="H19" s="4">
        <f t="shared" si="1"/>
      </c>
      <c r="I19" s="4">
        <f t="shared" si="1"/>
      </c>
      <c r="J19" s="4">
        <f t="shared" si="1"/>
      </c>
      <c r="K19" s="4">
        <f t="shared" si="1"/>
        <v>95.75</v>
      </c>
      <c r="L19" s="9">
        <f t="shared" si="1"/>
      </c>
    </row>
    <row r="20" spans="1:12" ht="12.75">
      <c r="A20" s="25"/>
      <c r="B20" s="3">
        <v>17</v>
      </c>
      <c r="C20" s="3">
        <v>20</v>
      </c>
      <c r="D20" s="20">
        <v>2100</v>
      </c>
      <c r="E20" s="3">
        <v>25</v>
      </c>
      <c r="F20" s="4">
        <f t="shared" si="1"/>
      </c>
      <c r="G20" s="4">
        <f t="shared" si="1"/>
      </c>
      <c r="H20" s="4">
        <f t="shared" si="1"/>
      </c>
      <c r="I20" s="4">
        <f t="shared" si="1"/>
      </c>
      <c r="J20" s="4">
        <f t="shared" si="1"/>
      </c>
      <c r="K20" s="4">
        <f t="shared" si="1"/>
        <v>52.5</v>
      </c>
      <c r="L20" s="9">
        <f t="shared" si="1"/>
      </c>
    </row>
    <row r="21" spans="1:12" ht="12.75">
      <c r="A21" s="25"/>
      <c r="B21" s="3">
        <v>18</v>
      </c>
      <c r="C21" s="3">
        <v>20</v>
      </c>
      <c r="D21" s="20">
        <v>8770</v>
      </c>
      <c r="E21" s="3">
        <v>25</v>
      </c>
      <c r="F21" s="4">
        <f t="shared" si="1"/>
      </c>
      <c r="G21" s="4">
        <f t="shared" si="1"/>
      </c>
      <c r="H21" s="4">
        <f t="shared" si="1"/>
      </c>
      <c r="I21" s="4">
        <f t="shared" si="1"/>
      </c>
      <c r="J21" s="4">
        <f t="shared" si="1"/>
      </c>
      <c r="K21" s="4">
        <f t="shared" si="1"/>
        <v>219.25</v>
      </c>
      <c r="L21" s="9">
        <f t="shared" si="1"/>
      </c>
    </row>
    <row r="22" spans="1:12" ht="12.75">
      <c r="A22" s="25"/>
      <c r="B22" s="3">
        <v>19</v>
      </c>
      <c r="C22" s="3">
        <v>20</v>
      </c>
      <c r="D22" s="20">
        <v>4420</v>
      </c>
      <c r="E22" s="3">
        <v>25</v>
      </c>
      <c r="F22" s="4">
        <f t="shared" si="1"/>
      </c>
      <c r="G22" s="4">
        <f t="shared" si="1"/>
      </c>
      <c r="H22" s="4">
        <f t="shared" si="1"/>
      </c>
      <c r="I22" s="4">
        <f t="shared" si="1"/>
      </c>
      <c r="J22" s="4">
        <f t="shared" si="1"/>
      </c>
      <c r="K22" s="4">
        <f t="shared" si="1"/>
        <v>110.5</v>
      </c>
      <c r="L22" s="9">
        <f t="shared" si="1"/>
      </c>
    </row>
    <row r="23" spans="1:12" ht="12.75">
      <c r="A23" s="25"/>
      <c r="B23" s="3">
        <v>20</v>
      </c>
      <c r="C23" s="3">
        <v>20</v>
      </c>
      <c r="D23" s="20">
        <v>2570</v>
      </c>
      <c r="E23" s="3">
        <v>25</v>
      </c>
      <c r="F23" s="4">
        <f t="shared" si="1"/>
      </c>
      <c r="G23" s="4">
        <f t="shared" si="1"/>
      </c>
      <c r="H23" s="4">
        <f t="shared" si="1"/>
      </c>
      <c r="I23" s="4">
        <f t="shared" si="1"/>
      </c>
      <c r="J23" s="4">
        <f t="shared" si="1"/>
      </c>
      <c r="K23" s="4">
        <f t="shared" si="1"/>
        <v>64.25</v>
      </c>
      <c r="L23" s="9">
        <f t="shared" si="1"/>
      </c>
    </row>
    <row r="24" spans="1:12" ht="12.75">
      <c r="A24" s="25"/>
      <c r="B24" s="3">
        <v>21</v>
      </c>
      <c r="C24" s="3">
        <v>20</v>
      </c>
      <c r="D24" s="20">
        <v>2300</v>
      </c>
      <c r="E24" s="3">
        <v>25</v>
      </c>
      <c r="F24" s="4">
        <f aca="true" t="shared" si="2" ref="F24:L28">IF($C24=F$3,$D24*$E24/1000,"")</f>
      </c>
      <c r="G24" s="4">
        <f t="shared" si="2"/>
      </c>
      <c r="H24" s="4">
        <f t="shared" si="2"/>
      </c>
      <c r="I24" s="4">
        <f t="shared" si="2"/>
      </c>
      <c r="J24" s="4">
        <f t="shared" si="2"/>
      </c>
      <c r="K24" s="4">
        <f t="shared" si="2"/>
        <v>57.5</v>
      </c>
      <c r="L24" s="9">
        <f t="shared" si="2"/>
      </c>
    </row>
    <row r="25" spans="1:12" ht="12.75">
      <c r="A25" s="25"/>
      <c r="B25" s="3">
        <v>22</v>
      </c>
      <c r="C25" s="3">
        <v>8</v>
      </c>
      <c r="D25" s="20">
        <v>1160</v>
      </c>
      <c r="E25" s="3">
        <v>99</v>
      </c>
      <c r="F25" s="4">
        <f t="shared" si="2"/>
      </c>
      <c r="G25" s="4">
        <f t="shared" si="2"/>
        <v>114.84</v>
      </c>
      <c r="H25" s="4">
        <f t="shared" si="2"/>
      </c>
      <c r="I25" s="4">
        <f t="shared" si="2"/>
      </c>
      <c r="J25" s="4">
        <f t="shared" si="2"/>
      </c>
      <c r="K25" s="4">
        <f t="shared" si="2"/>
      </c>
      <c r="L25" s="9">
        <f t="shared" si="2"/>
      </c>
    </row>
    <row r="26" spans="1:12" ht="12.75">
      <c r="A26" s="25"/>
      <c r="B26" s="3">
        <v>23</v>
      </c>
      <c r="C26" s="3">
        <v>12</v>
      </c>
      <c r="D26" s="20">
        <v>3750</v>
      </c>
      <c r="E26" s="3">
        <v>12</v>
      </c>
      <c r="F26" s="4">
        <f t="shared" si="2"/>
      </c>
      <c r="G26" s="4">
        <f t="shared" si="2"/>
      </c>
      <c r="H26" s="4">
        <f t="shared" si="2"/>
      </c>
      <c r="I26" s="4">
        <f t="shared" si="2"/>
        <v>45</v>
      </c>
      <c r="J26" s="4">
        <f t="shared" si="2"/>
      </c>
      <c r="K26" s="4">
        <f t="shared" si="2"/>
      </c>
      <c r="L26" s="9">
        <f t="shared" si="2"/>
      </c>
    </row>
    <row r="27" spans="1:12" ht="12.75">
      <c r="A27" s="25"/>
      <c r="B27" s="3">
        <v>24</v>
      </c>
      <c r="C27" s="3">
        <v>8</v>
      </c>
      <c r="D27" s="20">
        <v>1450</v>
      </c>
      <c r="E27" s="3">
        <v>129</v>
      </c>
      <c r="F27" s="4">
        <f t="shared" si="2"/>
      </c>
      <c r="G27" s="4">
        <f t="shared" si="2"/>
        <v>187.05</v>
      </c>
      <c r="H27" s="4">
        <f t="shared" si="2"/>
      </c>
      <c r="I27" s="4">
        <f t="shared" si="2"/>
      </c>
      <c r="J27" s="4">
        <f t="shared" si="2"/>
      </c>
      <c r="K27" s="4">
        <f t="shared" si="2"/>
      </c>
      <c r="L27" s="9">
        <f t="shared" si="2"/>
      </c>
    </row>
    <row r="28" spans="1:12" ht="12.75">
      <c r="A28" s="25"/>
      <c r="B28" s="3">
        <v>25</v>
      </c>
      <c r="C28" s="3">
        <v>8</v>
      </c>
      <c r="D28" s="20">
        <v>3750</v>
      </c>
      <c r="E28" s="3">
        <v>108</v>
      </c>
      <c r="F28" s="4">
        <f t="shared" si="2"/>
      </c>
      <c r="G28" s="4">
        <f t="shared" si="2"/>
        <v>405</v>
      </c>
      <c r="H28" s="4">
        <f t="shared" si="2"/>
      </c>
      <c r="I28" s="4">
        <f t="shared" si="2"/>
      </c>
      <c r="J28" s="4">
        <f t="shared" si="2"/>
      </c>
      <c r="K28" s="4">
        <f t="shared" si="2"/>
      </c>
      <c r="L28" s="9">
        <f t="shared" si="2"/>
      </c>
    </row>
    <row r="29" spans="1:12" ht="12.75">
      <c r="A29" s="26"/>
      <c r="B29" s="3"/>
      <c r="C29" s="3"/>
      <c r="D29" s="20"/>
      <c r="E29" s="3"/>
      <c r="F29" s="4">
        <f aca="true" t="shared" si="3" ref="F29:L29">IF($C29=F$3,$D29*$E29/1000,"")</f>
      </c>
      <c r="G29" s="4">
        <f t="shared" si="3"/>
      </c>
      <c r="H29" s="4">
        <f t="shared" si="3"/>
      </c>
      <c r="I29" s="4">
        <f t="shared" si="3"/>
      </c>
      <c r="J29" s="4">
        <f t="shared" si="3"/>
      </c>
      <c r="K29" s="4">
        <f t="shared" si="3"/>
      </c>
      <c r="L29" s="9">
        <f t="shared" si="3"/>
      </c>
    </row>
    <row r="30" spans="2:12" ht="12.75">
      <c r="B30" s="10"/>
      <c r="C30" s="31" t="s">
        <v>3</v>
      </c>
      <c r="D30" s="32"/>
      <c r="E30" s="15" t="s">
        <v>8</v>
      </c>
      <c r="F30" s="6">
        <f aca="true" t="shared" si="4" ref="F30:L30">SUM(F4:F29)</f>
        <v>0</v>
      </c>
      <c r="G30" s="6">
        <f t="shared" si="4"/>
        <v>706.89</v>
      </c>
      <c r="H30" s="6">
        <f t="shared" si="4"/>
        <v>0</v>
      </c>
      <c r="I30" s="6">
        <f t="shared" si="4"/>
        <v>45</v>
      </c>
      <c r="J30" s="6">
        <f t="shared" si="4"/>
        <v>0</v>
      </c>
      <c r="K30" s="6">
        <f t="shared" si="4"/>
        <v>3345.5</v>
      </c>
      <c r="L30" s="7">
        <f t="shared" si="4"/>
        <v>0</v>
      </c>
    </row>
    <row r="31" spans="2:12" ht="12.75">
      <c r="B31" s="11"/>
      <c r="C31" s="27" t="s">
        <v>4</v>
      </c>
      <c r="D31" s="28"/>
      <c r="E31" s="16" t="s">
        <v>6</v>
      </c>
      <c r="F31" s="21">
        <f aca="true" t="shared" si="5" ref="F31:L31">0.00025*7.85*PI()*F3^2</f>
        <v>0.22195352097611887</v>
      </c>
      <c r="G31" s="21">
        <f t="shared" si="5"/>
        <v>0.394584037290878</v>
      </c>
      <c r="H31" s="21">
        <f t="shared" si="5"/>
        <v>0.6165375582669969</v>
      </c>
      <c r="I31" s="22">
        <f t="shared" si="5"/>
        <v>0.8878140839044755</v>
      </c>
      <c r="J31" s="22">
        <f t="shared" si="5"/>
        <v>1.578336149163512</v>
      </c>
      <c r="K31" s="22">
        <f t="shared" si="5"/>
        <v>2.4661502330679874</v>
      </c>
      <c r="L31" s="23">
        <f t="shared" si="5"/>
        <v>3.8533597391687304</v>
      </c>
    </row>
    <row r="32" spans="2:12" ht="12.75">
      <c r="B32" s="11"/>
      <c r="C32" s="27" t="s">
        <v>11</v>
      </c>
      <c r="D32" s="28"/>
      <c r="E32" s="16" t="s">
        <v>7</v>
      </c>
      <c r="F32" s="5">
        <f aca="true" t="shared" si="6" ref="F32:L32">F31*F30</f>
        <v>0</v>
      </c>
      <c r="G32" s="5">
        <f t="shared" si="6"/>
        <v>278.92751012054873</v>
      </c>
      <c r="H32" s="5">
        <f t="shared" si="6"/>
        <v>0</v>
      </c>
      <c r="I32" s="5">
        <f t="shared" si="6"/>
        <v>39.951633775701396</v>
      </c>
      <c r="J32" s="5">
        <f t="shared" si="6"/>
        <v>0</v>
      </c>
      <c r="K32" s="5">
        <f t="shared" si="6"/>
        <v>8250.505604728953</v>
      </c>
      <c r="L32" s="8">
        <f t="shared" si="6"/>
        <v>0</v>
      </c>
    </row>
    <row r="33" spans="2:12" ht="15.75">
      <c r="B33" s="12"/>
      <c r="C33" s="45" t="s">
        <v>5</v>
      </c>
      <c r="D33" s="46"/>
      <c r="E33" s="17" t="s">
        <v>7</v>
      </c>
      <c r="F33" s="35">
        <f>SUM(F32:L32)</f>
        <v>8569.384748625203</v>
      </c>
      <c r="G33" s="36"/>
      <c r="H33" s="36"/>
      <c r="I33" s="36"/>
      <c r="J33" s="36"/>
      <c r="K33" s="36"/>
      <c r="L33" s="37"/>
    </row>
    <row r="34" ht="13.5" customHeight="1"/>
  </sheetData>
  <mergeCells count="12">
    <mergeCell ref="A1:A2"/>
    <mergeCell ref="F33:L33"/>
    <mergeCell ref="D1:D2"/>
    <mergeCell ref="F2:L2"/>
    <mergeCell ref="F1:L1"/>
    <mergeCell ref="C33:D33"/>
    <mergeCell ref="B1:B2"/>
    <mergeCell ref="C31:D31"/>
    <mergeCell ref="C32:D32"/>
    <mergeCell ref="E1:E2"/>
    <mergeCell ref="C30:D30"/>
    <mergeCell ref="C1:C2"/>
  </mergeCells>
  <printOptions/>
  <pageMargins left="0.34" right="0.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A2"/>
    </sheetView>
  </sheetViews>
  <sheetFormatPr defaultColWidth="9.00390625" defaultRowHeight="12.75"/>
  <cols>
    <col min="1" max="1" width="15.625" style="2" customWidth="1"/>
    <col min="2" max="3" width="4.75390625" style="2" customWidth="1"/>
    <col min="4" max="4" width="6.75390625" style="2" customWidth="1"/>
    <col min="5" max="5" width="5.75390625" style="2" customWidth="1"/>
    <col min="6" max="12" width="5.50390625" style="2" customWidth="1"/>
    <col min="13" max="16384" width="9.00390625" style="2" customWidth="1"/>
  </cols>
  <sheetData>
    <row r="1" spans="1:12" s="1" customFormat="1" ht="13.5" customHeight="1">
      <c r="A1" s="29" t="s">
        <v>13</v>
      </c>
      <c r="B1" s="29" t="s">
        <v>9</v>
      </c>
      <c r="C1" s="33" t="s">
        <v>10</v>
      </c>
      <c r="D1" s="38" t="s">
        <v>2</v>
      </c>
      <c r="E1" s="29" t="s">
        <v>12</v>
      </c>
      <c r="F1" s="42" t="s">
        <v>0</v>
      </c>
      <c r="G1" s="43"/>
      <c r="H1" s="43"/>
      <c r="I1" s="43"/>
      <c r="J1" s="43"/>
      <c r="K1" s="43"/>
      <c r="L1" s="44"/>
    </row>
    <row r="2" spans="1:12" s="1" customFormat="1" ht="13.5" customHeight="1">
      <c r="A2" s="30"/>
      <c r="B2" s="30"/>
      <c r="C2" s="34"/>
      <c r="D2" s="34"/>
      <c r="E2" s="30"/>
      <c r="F2" s="39" t="s">
        <v>14</v>
      </c>
      <c r="G2" s="40"/>
      <c r="H2" s="40"/>
      <c r="I2" s="40"/>
      <c r="J2" s="40"/>
      <c r="K2" s="40"/>
      <c r="L2" s="41"/>
    </row>
    <row r="3" spans="1:12" s="1" customFormat="1" ht="13.5" customHeight="1">
      <c r="A3" s="13"/>
      <c r="B3" s="13"/>
      <c r="C3" s="14" t="s">
        <v>1</v>
      </c>
      <c r="D3" s="14" t="s">
        <v>1</v>
      </c>
      <c r="E3" s="14"/>
      <c r="F3" s="18">
        <v>6</v>
      </c>
      <c r="G3" s="18">
        <v>8</v>
      </c>
      <c r="H3" s="18">
        <v>10</v>
      </c>
      <c r="I3" s="18">
        <v>12</v>
      </c>
      <c r="J3" s="18">
        <v>16</v>
      </c>
      <c r="K3" s="18">
        <v>20</v>
      </c>
      <c r="L3" s="19">
        <v>25</v>
      </c>
    </row>
    <row r="4" spans="1:12" ht="13.5" customHeight="1">
      <c r="A4" s="24" t="s">
        <v>24</v>
      </c>
      <c r="B4" s="3">
        <v>1</v>
      </c>
      <c r="C4" s="3">
        <v>12</v>
      </c>
      <c r="D4" s="20">
        <v>3840</v>
      </c>
      <c r="E4" s="3">
        <v>10</v>
      </c>
      <c r="F4" s="4">
        <f aca="true" t="shared" si="0" ref="F4:L13">IF($C4=F$3,$D4*$E4/1000,"")</f>
      </c>
      <c r="G4" s="4">
        <f t="shared" si="0"/>
      </c>
      <c r="H4" s="4">
        <f t="shared" si="0"/>
      </c>
      <c r="I4" s="4">
        <f t="shared" si="0"/>
        <v>38.4</v>
      </c>
      <c r="J4" s="4">
        <f t="shared" si="0"/>
      </c>
      <c r="K4" s="4">
        <f t="shared" si="0"/>
      </c>
      <c r="L4" s="9">
        <f t="shared" si="0"/>
      </c>
    </row>
    <row r="5" spans="1:12" ht="12.75">
      <c r="A5" s="25" t="s">
        <v>25</v>
      </c>
      <c r="B5" s="3">
        <v>2</v>
      </c>
      <c r="C5" s="3">
        <v>12</v>
      </c>
      <c r="D5" s="20">
        <v>2310</v>
      </c>
      <c r="E5" s="3">
        <v>20</v>
      </c>
      <c r="F5" s="4">
        <f t="shared" si="0"/>
      </c>
      <c r="G5" s="4">
        <f t="shared" si="0"/>
      </c>
      <c r="H5" s="4">
        <f t="shared" si="0"/>
      </c>
      <c r="I5" s="4">
        <f t="shared" si="0"/>
        <v>46.2</v>
      </c>
      <c r="J5" s="4">
        <f t="shared" si="0"/>
      </c>
      <c r="K5" s="4">
        <f t="shared" si="0"/>
      </c>
      <c r="L5" s="9">
        <f t="shared" si="0"/>
      </c>
    </row>
    <row r="6" spans="1:12" ht="12.75">
      <c r="A6" s="25"/>
      <c r="B6" s="3">
        <v>3</v>
      </c>
      <c r="C6" s="3">
        <v>12</v>
      </c>
      <c r="D6" s="20">
        <v>1880</v>
      </c>
      <c r="E6" s="3">
        <v>20</v>
      </c>
      <c r="F6" s="4">
        <f t="shared" si="0"/>
      </c>
      <c r="G6" s="4">
        <f t="shared" si="0"/>
      </c>
      <c r="H6" s="4">
        <f t="shared" si="0"/>
      </c>
      <c r="I6" s="4">
        <f t="shared" si="0"/>
        <v>37.6</v>
      </c>
      <c r="J6" s="4">
        <f t="shared" si="0"/>
      </c>
      <c r="K6" s="4">
        <f t="shared" si="0"/>
      </c>
      <c r="L6" s="9">
        <f t="shared" si="0"/>
      </c>
    </row>
    <row r="7" spans="1:12" ht="12.75">
      <c r="A7" s="25"/>
      <c r="B7" s="3">
        <v>4</v>
      </c>
      <c r="C7" s="3">
        <v>8</v>
      </c>
      <c r="D7" s="20">
        <v>2340</v>
      </c>
      <c r="E7" s="3">
        <v>88</v>
      </c>
      <c r="F7" s="4">
        <f t="shared" si="0"/>
      </c>
      <c r="G7" s="4">
        <f t="shared" si="0"/>
        <v>205.92</v>
      </c>
      <c r="H7" s="4">
        <f t="shared" si="0"/>
      </c>
      <c r="I7" s="4">
        <f t="shared" si="0"/>
      </c>
      <c r="J7" s="4">
        <f t="shared" si="0"/>
      </c>
      <c r="K7" s="4">
        <f t="shared" si="0"/>
      </c>
      <c r="L7" s="9">
        <f t="shared" si="0"/>
      </c>
    </row>
    <row r="8" spans="1:12" ht="12.75">
      <c r="A8" s="25"/>
      <c r="B8" s="3">
        <v>5</v>
      </c>
      <c r="C8" s="3">
        <v>12</v>
      </c>
      <c r="D8" s="20">
        <v>2550</v>
      </c>
      <c r="E8" s="3">
        <v>20</v>
      </c>
      <c r="F8" s="4">
        <f t="shared" si="0"/>
      </c>
      <c r="G8" s="4">
        <f t="shared" si="0"/>
      </c>
      <c r="H8" s="4">
        <f t="shared" si="0"/>
      </c>
      <c r="I8" s="4">
        <f t="shared" si="0"/>
        <v>51</v>
      </c>
      <c r="J8" s="4">
        <f t="shared" si="0"/>
      </c>
      <c r="K8" s="4">
        <f t="shared" si="0"/>
      </c>
      <c r="L8" s="9">
        <f t="shared" si="0"/>
      </c>
    </row>
    <row r="9" spans="1:12" ht="12.75">
      <c r="A9" s="25"/>
      <c r="B9" s="3">
        <v>6</v>
      </c>
      <c r="C9" s="3">
        <v>12</v>
      </c>
      <c r="D9" s="20">
        <v>8280</v>
      </c>
      <c r="E9" s="3">
        <v>20</v>
      </c>
      <c r="F9" s="4">
        <f t="shared" si="0"/>
      </c>
      <c r="G9" s="4">
        <f t="shared" si="0"/>
      </c>
      <c r="H9" s="4">
        <f t="shared" si="0"/>
      </c>
      <c r="I9" s="4">
        <f t="shared" si="0"/>
        <v>165.6</v>
      </c>
      <c r="J9" s="4">
        <f t="shared" si="0"/>
      </c>
      <c r="K9" s="4">
        <f t="shared" si="0"/>
      </c>
      <c r="L9" s="9">
        <f t="shared" si="0"/>
      </c>
    </row>
    <row r="10" spans="1:12" ht="12.75">
      <c r="A10" s="25"/>
      <c r="B10" s="3">
        <v>7</v>
      </c>
      <c r="C10" s="3">
        <v>12</v>
      </c>
      <c r="D10" s="20">
        <v>2930</v>
      </c>
      <c r="E10" s="3">
        <v>20</v>
      </c>
      <c r="F10" s="4">
        <f t="shared" si="0"/>
      </c>
      <c r="G10" s="4">
        <f t="shared" si="0"/>
      </c>
      <c r="H10" s="4">
        <f t="shared" si="0"/>
      </c>
      <c r="I10" s="4">
        <f t="shared" si="0"/>
        <v>58.6</v>
      </c>
      <c r="J10" s="4">
        <f t="shared" si="0"/>
      </c>
      <c r="K10" s="4">
        <f t="shared" si="0"/>
      </c>
      <c r="L10" s="9">
        <f t="shared" si="0"/>
      </c>
    </row>
    <row r="11" spans="1:12" ht="12.75">
      <c r="A11" s="25"/>
      <c r="B11" s="3">
        <v>8</v>
      </c>
      <c r="C11" s="3">
        <v>12</v>
      </c>
      <c r="D11" s="20">
        <v>2500</v>
      </c>
      <c r="E11" s="3">
        <v>20</v>
      </c>
      <c r="F11" s="4">
        <f t="shared" si="0"/>
      </c>
      <c r="G11" s="4">
        <f t="shared" si="0"/>
      </c>
      <c r="H11" s="4">
        <f t="shared" si="0"/>
      </c>
      <c r="I11" s="4">
        <f t="shared" si="0"/>
        <v>50</v>
      </c>
      <c r="J11" s="4">
        <f t="shared" si="0"/>
      </c>
      <c r="K11" s="4">
        <f t="shared" si="0"/>
      </c>
      <c r="L11" s="9">
        <f t="shared" si="0"/>
      </c>
    </row>
    <row r="12" spans="1:12" ht="12.75">
      <c r="A12" s="25"/>
      <c r="B12" s="3">
        <v>9</v>
      </c>
      <c r="C12" s="3">
        <v>12</v>
      </c>
      <c r="D12" s="20">
        <v>8370</v>
      </c>
      <c r="E12" s="3">
        <v>10</v>
      </c>
      <c r="F12" s="4">
        <f t="shared" si="0"/>
      </c>
      <c r="G12" s="4">
        <f t="shared" si="0"/>
      </c>
      <c r="H12" s="4">
        <f t="shared" si="0"/>
      </c>
      <c r="I12" s="4">
        <f t="shared" si="0"/>
        <v>83.7</v>
      </c>
      <c r="J12" s="4">
        <f t="shared" si="0"/>
      </c>
      <c r="K12" s="4">
        <f t="shared" si="0"/>
      </c>
      <c r="L12" s="9">
        <f t="shared" si="0"/>
      </c>
    </row>
    <row r="13" spans="1:12" ht="12.75">
      <c r="A13" s="25"/>
      <c r="B13" s="3">
        <v>10</v>
      </c>
      <c r="C13" s="3">
        <v>12</v>
      </c>
      <c r="D13" s="20">
        <v>2410</v>
      </c>
      <c r="E13" s="3">
        <v>20</v>
      </c>
      <c r="F13" s="4">
        <f t="shared" si="0"/>
      </c>
      <c r="G13" s="4">
        <f t="shared" si="0"/>
      </c>
      <c r="H13" s="4">
        <f t="shared" si="0"/>
      </c>
      <c r="I13" s="4">
        <f t="shared" si="0"/>
        <v>48.2</v>
      </c>
      <c r="J13" s="4">
        <f t="shared" si="0"/>
      </c>
      <c r="K13" s="4">
        <f t="shared" si="0"/>
      </c>
      <c r="L13" s="9">
        <f t="shared" si="0"/>
      </c>
    </row>
    <row r="14" spans="1:12" ht="12.75">
      <c r="A14" s="25"/>
      <c r="B14" s="3">
        <v>11</v>
      </c>
      <c r="C14" s="3">
        <v>8</v>
      </c>
      <c r="D14" s="20">
        <v>1000</v>
      </c>
      <c r="E14" s="3">
        <v>44</v>
      </c>
      <c r="F14" s="4">
        <f aca="true" t="shared" si="1" ref="F14:L17">IF($C14=F$3,$D14*$E14/1000,"")</f>
      </c>
      <c r="G14" s="4">
        <f t="shared" si="1"/>
        <v>44</v>
      </c>
      <c r="H14" s="4">
        <f t="shared" si="1"/>
      </c>
      <c r="I14" s="4">
        <f t="shared" si="1"/>
      </c>
      <c r="J14" s="4">
        <f t="shared" si="1"/>
      </c>
      <c r="K14" s="4">
        <f t="shared" si="1"/>
      </c>
      <c r="L14" s="9">
        <f t="shared" si="1"/>
      </c>
    </row>
    <row r="15" spans="1:12" ht="12.75">
      <c r="A15" s="25"/>
      <c r="B15" s="3">
        <v>12</v>
      </c>
      <c r="C15" s="3">
        <v>8</v>
      </c>
      <c r="D15" s="20">
        <v>1450</v>
      </c>
      <c r="E15" s="3">
        <v>86</v>
      </c>
      <c r="F15" s="4">
        <f t="shared" si="1"/>
      </c>
      <c r="G15" s="4">
        <f t="shared" si="1"/>
        <v>124.7</v>
      </c>
      <c r="H15" s="4">
        <f t="shared" si="1"/>
      </c>
      <c r="I15" s="4">
        <f t="shared" si="1"/>
      </c>
      <c r="J15" s="4">
        <f t="shared" si="1"/>
      </c>
      <c r="K15" s="4">
        <f t="shared" si="1"/>
      </c>
      <c r="L15" s="9">
        <f t="shared" si="1"/>
      </c>
    </row>
    <row r="16" spans="1:12" ht="12.75">
      <c r="A16" s="25"/>
      <c r="B16" s="3">
        <v>13</v>
      </c>
      <c r="C16" s="3">
        <v>8</v>
      </c>
      <c r="D16" s="20">
        <v>3750</v>
      </c>
      <c r="E16" s="3">
        <v>40</v>
      </c>
      <c r="F16" s="4">
        <f t="shared" si="1"/>
      </c>
      <c r="G16" s="4">
        <f t="shared" si="1"/>
        <v>150</v>
      </c>
      <c r="H16" s="4">
        <f t="shared" si="1"/>
      </c>
      <c r="I16" s="4">
        <f t="shared" si="1"/>
      </c>
      <c r="J16" s="4">
        <f t="shared" si="1"/>
      </c>
      <c r="K16" s="4">
        <f t="shared" si="1"/>
      </c>
      <c r="L16" s="9">
        <f t="shared" si="1"/>
      </c>
    </row>
    <row r="17" spans="1:12" ht="12.75">
      <c r="A17" s="25"/>
      <c r="B17" s="3">
        <v>14</v>
      </c>
      <c r="C17" s="3">
        <v>12</v>
      </c>
      <c r="D17" s="20">
        <v>3750</v>
      </c>
      <c r="E17" s="3">
        <v>104</v>
      </c>
      <c r="F17" s="4">
        <f t="shared" si="1"/>
      </c>
      <c r="G17" s="4">
        <f t="shared" si="1"/>
      </c>
      <c r="H17" s="4">
        <f t="shared" si="1"/>
      </c>
      <c r="I17" s="4">
        <f t="shared" si="1"/>
        <v>390</v>
      </c>
      <c r="J17" s="4">
        <f t="shared" si="1"/>
      </c>
      <c r="K17" s="4">
        <f t="shared" si="1"/>
      </c>
      <c r="L17" s="9">
        <f t="shared" si="1"/>
      </c>
    </row>
    <row r="18" spans="1:12" ht="12.75">
      <c r="A18" s="26"/>
      <c r="B18" s="3"/>
      <c r="C18" s="3"/>
      <c r="D18" s="20"/>
      <c r="E18" s="3"/>
      <c r="F18" s="4">
        <f aca="true" t="shared" si="2" ref="F18:L18">IF($C18=F$3,$D18*$E18/1000,"")</f>
      </c>
      <c r="G18" s="4">
        <f t="shared" si="2"/>
      </c>
      <c r="H18" s="4">
        <f t="shared" si="2"/>
      </c>
      <c r="I18" s="4">
        <f t="shared" si="2"/>
      </c>
      <c r="J18" s="4">
        <f t="shared" si="2"/>
      </c>
      <c r="K18" s="4">
        <f t="shared" si="2"/>
      </c>
      <c r="L18" s="9">
        <f t="shared" si="2"/>
      </c>
    </row>
    <row r="19" spans="2:12" ht="12.75">
      <c r="B19" s="10"/>
      <c r="C19" s="31" t="s">
        <v>3</v>
      </c>
      <c r="D19" s="32"/>
      <c r="E19" s="15" t="s">
        <v>8</v>
      </c>
      <c r="F19" s="6">
        <f aca="true" t="shared" si="3" ref="F19:L19">SUM(F4:F18)</f>
        <v>0</v>
      </c>
      <c r="G19" s="6">
        <f t="shared" si="3"/>
        <v>524.62</v>
      </c>
      <c r="H19" s="6">
        <f t="shared" si="3"/>
        <v>0</v>
      </c>
      <c r="I19" s="6">
        <f t="shared" si="3"/>
        <v>969.3000000000001</v>
      </c>
      <c r="J19" s="6">
        <f t="shared" si="3"/>
        <v>0</v>
      </c>
      <c r="K19" s="6">
        <f t="shared" si="3"/>
        <v>0</v>
      </c>
      <c r="L19" s="7">
        <f t="shared" si="3"/>
        <v>0</v>
      </c>
    </row>
    <row r="20" spans="2:12" ht="12.75">
      <c r="B20" s="11"/>
      <c r="C20" s="27" t="s">
        <v>4</v>
      </c>
      <c r="D20" s="28"/>
      <c r="E20" s="16" t="s">
        <v>6</v>
      </c>
      <c r="F20" s="21">
        <f aca="true" t="shared" si="4" ref="F20:L20">0.00025*7.85*PI()*F3^2</f>
        <v>0.22195352097611887</v>
      </c>
      <c r="G20" s="21">
        <f t="shared" si="4"/>
        <v>0.394584037290878</v>
      </c>
      <c r="H20" s="21">
        <f t="shared" si="4"/>
        <v>0.6165375582669969</v>
      </c>
      <c r="I20" s="22">
        <f t="shared" si="4"/>
        <v>0.8878140839044755</v>
      </c>
      <c r="J20" s="22">
        <f t="shared" si="4"/>
        <v>1.578336149163512</v>
      </c>
      <c r="K20" s="22">
        <f t="shared" si="4"/>
        <v>2.4661502330679874</v>
      </c>
      <c r="L20" s="23">
        <f t="shared" si="4"/>
        <v>3.8533597391687304</v>
      </c>
    </row>
    <row r="21" spans="2:12" ht="12.75">
      <c r="B21" s="11"/>
      <c r="C21" s="27" t="s">
        <v>11</v>
      </c>
      <c r="D21" s="28"/>
      <c r="E21" s="16" t="s">
        <v>7</v>
      </c>
      <c r="F21" s="5">
        <f aca="true" t="shared" si="5" ref="F21:L21">F20*F19</f>
        <v>0</v>
      </c>
      <c r="G21" s="5">
        <f t="shared" si="5"/>
        <v>207.0066776435404</v>
      </c>
      <c r="H21" s="5">
        <f t="shared" si="5"/>
        <v>0</v>
      </c>
      <c r="I21" s="5">
        <f t="shared" si="5"/>
        <v>860.5581915286082</v>
      </c>
      <c r="J21" s="5">
        <f t="shared" si="5"/>
        <v>0</v>
      </c>
      <c r="K21" s="5">
        <f t="shared" si="5"/>
        <v>0</v>
      </c>
      <c r="L21" s="8">
        <f t="shared" si="5"/>
        <v>0</v>
      </c>
    </row>
    <row r="22" spans="2:12" ht="15.75">
      <c r="B22" s="12"/>
      <c r="C22" s="45" t="s">
        <v>5</v>
      </c>
      <c r="D22" s="46"/>
      <c r="E22" s="17" t="s">
        <v>7</v>
      </c>
      <c r="F22" s="35">
        <f>SUM(F21:L21)</f>
        <v>1067.5648691721485</v>
      </c>
      <c r="G22" s="36"/>
      <c r="H22" s="36"/>
      <c r="I22" s="36"/>
      <c r="J22" s="36"/>
      <c r="K22" s="36"/>
      <c r="L22" s="37"/>
    </row>
    <row r="23" ht="13.5" customHeight="1"/>
  </sheetData>
  <mergeCells count="12">
    <mergeCell ref="C19:D19"/>
    <mergeCell ref="C1:C2"/>
    <mergeCell ref="A1:A2"/>
    <mergeCell ref="F22:L22"/>
    <mergeCell ref="D1:D2"/>
    <mergeCell ref="F2:L2"/>
    <mergeCell ref="F1:L1"/>
    <mergeCell ref="C22:D22"/>
    <mergeCell ref="B1:B2"/>
    <mergeCell ref="C20:D20"/>
    <mergeCell ref="C21:D21"/>
    <mergeCell ref="E1:E2"/>
  </mergeCells>
  <printOptions/>
  <pageMargins left="0.34" right="0.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:A2"/>
    </sheetView>
  </sheetViews>
  <sheetFormatPr defaultColWidth="9.00390625" defaultRowHeight="12.75"/>
  <cols>
    <col min="1" max="1" width="15.625" style="2" customWidth="1"/>
    <col min="2" max="3" width="4.75390625" style="2" customWidth="1"/>
    <col min="4" max="4" width="6.75390625" style="2" customWidth="1"/>
    <col min="5" max="5" width="5.75390625" style="2" customWidth="1"/>
    <col min="6" max="12" width="5.50390625" style="2" customWidth="1"/>
    <col min="13" max="16384" width="9.00390625" style="2" customWidth="1"/>
  </cols>
  <sheetData>
    <row r="1" spans="1:12" s="1" customFormat="1" ht="13.5" customHeight="1">
      <c r="A1" s="29" t="s">
        <v>13</v>
      </c>
      <c r="B1" s="29" t="s">
        <v>9</v>
      </c>
      <c r="C1" s="33" t="s">
        <v>10</v>
      </c>
      <c r="D1" s="38" t="s">
        <v>2</v>
      </c>
      <c r="E1" s="29" t="s">
        <v>12</v>
      </c>
      <c r="F1" s="42" t="s">
        <v>0</v>
      </c>
      <c r="G1" s="43"/>
      <c r="H1" s="43"/>
      <c r="I1" s="43"/>
      <c r="J1" s="43"/>
      <c r="K1" s="43"/>
      <c r="L1" s="44"/>
    </row>
    <row r="2" spans="1:12" s="1" customFormat="1" ht="13.5" customHeight="1">
      <c r="A2" s="30"/>
      <c r="B2" s="30"/>
      <c r="C2" s="34"/>
      <c r="D2" s="34"/>
      <c r="E2" s="30"/>
      <c r="F2" s="39" t="s">
        <v>14</v>
      </c>
      <c r="G2" s="40"/>
      <c r="H2" s="40"/>
      <c r="I2" s="40"/>
      <c r="J2" s="40"/>
      <c r="K2" s="40"/>
      <c r="L2" s="41"/>
    </row>
    <row r="3" spans="1:12" s="1" customFormat="1" ht="13.5" customHeight="1">
      <c r="A3" s="13"/>
      <c r="B3" s="13"/>
      <c r="C3" s="14" t="s">
        <v>1</v>
      </c>
      <c r="D3" s="14" t="s">
        <v>1</v>
      </c>
      <c r="E3" s="14"/>
      <c r="F3" s="18">
        <v>6</v>
      </c>
      <c r="G3" s="18">
        <v>8</v>
      </c>
      <c r="H3" s="18">
        <v>10</v>
      </c>
      <c r="I3" s="18">
        <v>12</v>
      </c>
      <c r="J3" s="18">
        <v>16</v>
      </c>
      <c r="K3" s="18">
        <v>20</v>
      </c>
      <c r="L3" s="19">
        <v>25</v>
      </c>
    </row>
    <row r="4" spans="1:12" ht="13.5" customHeight="1">
      <c r="A4" s="24" t="s">
        <v>27</v>
      </c>
      <c r="B4" s="3">
        <v>1</v>
      </c>
      <c r="C4" s="3">
        <v>12</v>
      </c>
      <c r="D4" s="20">
        <v>3710</v>
      </c>
      <c r="E4" s="3">
        <v>270</v>
      </c>
      <c r="F4" s="4">
        <f aca="true" t="shared" si="0" ref="F4:L13">IF($C4=F$3,$D4*$E4/1000,"")</f>
      </c>
      <c r="G4" s="4">
        <f t="shared" si="0"/>
      </c>
      <c r="H4" s="4">
        <f t="shared" si="0"/>
      </c>
      <c r="I4" s="4">
        <f t="shared" si="0"/>
        <v>1001.7</v>
      </c>
      <c r="J4" s="4">
        <f t="shared" si="0"/>
      </c>
      <c r="K4" s="4">
        <f t="shared" si="0"/>
      </c>
      <c r="L4" s="9">
        <f t="shared" si="0"/>
      </c>
    </row>
    <row r="5" spans="1:12" ht="12.75">
      <c r="A5" s="25" t="s">
        <v>28</v>
      </c>
      <c r="B5" s="3">
        <v>2</v>
      </c>
      <c r="C5" s="3">
        <v>12</v>
      </c>
      <c r="D5" s="20">
        <v>3130</v>
      </c>
      <c r="E5" s="3">
        <v>184</v>
      </c>
      <c r="F5" s="4">
        <f t="shared" si="0"/>
      </c>
      <c r="G5" s="4">
        <f t="shared" si="0"/>
      </c>
      <c r="H5" s="4">
        <f t="shared" si="0"/>
      </c>
      <c r="I5" s="4">
        <f t="shared" si="0"/>
        <v>575.92</v>
      </c>
      <c r="J5" s="4">
        <f t="shared" si="0"/>
      </c>
      <c r="K5" s="4">
        <f t="shared" si="0"/>
      </c>
      <c r="L5" s="9">
        <f t="shared" si="0"/>
      </c>
    </row>
    <row r="6" spans="1:12" ht="12.75">
      <c r="A6" s="25"/>
      <c r="B6" s="3">
        <v>3</v>
      </c>
      <c r="C6" s="3">
        <v>12</v>
      </c>
      <c r="D6" s="20">
        <v>4130</v>
      </c>
      <c r="E6" s="3">
        <v>135</v>
      </c>
      <c r="F6" s="4">
        <f t="shared" si="0"/>
      </c>
      <c r="G6" s="4">
        <f t="shared" si="0"/>
      </c>
      <c r="H6" s="4">
        <f t="shared" si="0"/>
      </c>
      <c r="I6" s="4">
        <f t="shared" si="0"/>
        <v>557.55</v>
      </c>
      <c r="J6" s="4">
        <f t="shared" si="0"/>
      </c>
      <c r="K6" s="4">
        <f t="shared" si="0"/>
      </c>
      <c r="L6" s="9">
        <f t="shared" si="0"/>
      </c>
    </row>
    <row r="7" spans="1:12" ht="12.75">
      <c r="A7" s="25"/>
      <c r="B7" s="3">
        <v>4</v>
      </c>
      <c r="C7" s="3">
        <v>12</v>
      </c>
      <c r="D7" s="20">
        <v>3880</v>
      </c>
      <c r="E7" s="3">
        <v>49</v>
      </c>
      <c r="F7" s="4">
        <f t="shared" si="0"/>
      </c>
      <c r="G7" s="4">
        <f t="shared" si="0"/>
      </c>
      <c r="H7" s="4">
        <f t="shared" si="0"/>
      </c>
      <c r="I7" s="4">
        <f t="shared" si="0"/>
        <v>190.12</v>
      </c>
      <c r="J7" s="4">
        <f t="shared" si="0"/>
      </c>
      <c r="K7" s="4">
        <f t="shared" si="0"/>
      </c>
      <c r="L7" s="9">
        <f t="shared" si="0"/>
      </c>
    </row>
    <row r="8" spans="1:12" ht="12.75">
      <c r="A8" s="25"/>
      <c r="B8" s="3">
        <v>5</v>
      </c>
      <c r="C8" s="3">
        <v>12</v>
      </c>
      <c r="D8" s="20">
        <v>1290</v>
      </c>
      <c r="E8" s="3">
        <v>49</v>
      </c>
      <c r="F8" s="4">
        <f t="shared" si="0"/>
      </c>
      <c r="G8" s="4">
        <f t="shared" si="0"/>
      </c>
      <c r="H8" s="4">
        <f t="shared" si="0"/>
      </c>
      <c r="I8" s="4">
        <f t="shared" si="0"/>
        <v>63.21</v>
      </c>
      <c r="J8" s="4">
        <f t="shared" si="0"/>
      </c>
      <c r="K8" s="4">
        <f t="shared" si="0"/>
      </c>
      <c r="L8" s="9">
        <f t="shared" si="0"/>
      </c>
    </row>
    <row r="9" spans="1:12" ht="12.75">
      <c r="A9" s="25"/>
      <c r="B9" s="3">
        <v>6</v>
      </c>
      <c r="C9" s="3">
        <v>12</v>
      </c>
      <c r="D9" s="20">
        <v>860</v>
      </c>
      <c r="E9" s="3">
        <v>49</v>
      </c>
      <c r="F9" s="4">
        <f t="shared" si="0"/>
      </c>
      <c r="G9" s="4">
        <f t="shared" si="0"/>
      </c>
      <c r="H9" s="4">
        <f t="shared" si="0"/>
      </c>
      <c r="I9" s="4">
        <f t="shared" si="0"/>
        <v>42.14</v>
      </c>
      <c r="J9" s="4">
        <f t="shared" si="0"/>
      </c>
      <c r="K9" s="4">
        <f t="shared" si="0"/>
      </c>
      <c r="L9" s="9">
        <f t="shared" si="0"/>
      </c>
    </row>
    <row r="10" spans="1:12" ht="12.75">
      <c r="A10" s="25"/>
      <c r="B10" s="3">
        <v>7</v>
      </c>
      <c r="C10" s="3">
        <v>12</v>
      </c>
      <c r="D10" s="20">
        <v>1830</v>
      </c>
      <c r="E10" s="3">
        <v>49</v>
      </c>
      <c r="F10" s="4">
        <f t="shared" si="0"/>
      </c>
      <c r="G10" s="4">
        <f t="shared" si="0"/>
      </c>
      <c r="H10" s="4">
        <f t="shared" si="0"/>
      </c>
      <c r="I10" s="4">
        <f t="shared" si="0"/>
        <v>89.67</v>
      </c>
      <c r="J10" s="4">
        <f t="shared" si="0"/>
      </c>
      <c r="K10" s="4">
        <f t="shared" si="0"/>
      </c>
      <c r="L10" s="9">
        <f t="shared" si="0"/>
      </c>
    </row>
    <row r="11" spans="1:12" ht="12.75">
      <c r="A11" s="25"/>
      <c r="B11" s="3">
        <v>8</v>
      </c>
      <c r="C11" s="3">
        <v>12</v>
      </c>
      <c r="D11" s="20">
        <v>1220</v>
      </c>
      <c r="E11" s="3">
        <v>49</v>
      </c>
      <c r="F11" s="4">
        <f t="shared" si="0"/>
      </c>
      <c r="G11" s="4">
        <f t="shared" si="0"/>
      </c>
      <c r="H11" s="4">
        <f t="shared" si="0"/>
      </c>
      <c r="I11" s="4">
        <f t="shared" si="0"/>
        <v>59.78</v>
      </c>
      <c r="J11" s="4">
        <f t="shared" si="0"/>
      </c>
      <c r="K11" s="4">
        <f t="shared" si="0"/>
      </c>
      <c r="L11" s="9">
        <f t="shared" si="0"/>
      </c>
    </row>
    <row r="12" spans="1:12" ht="12.75">
      <c r="A12" s="25"/>
      <c r="B12" s="3">
        <v>9</v>
      </c>
      <c r="C12" s="3">
        <v>12</v>
      </c>
      <c r="D12" s="20">
        <v>4790</v>
      </c>
      <c r="E12" s="3">
        <v>115</v>
      </c>
      <c r="F12" s="4">
        <f t="shared" si="0"/>
      </c>
      <c r="G12" s="4">
        <f t="shared" si="0"/>
      </c>
      <c r="H12" s="4">
        <f t="shared" si="0"/>
      </c>
      <c r="I12" s="4">
        <f t="shared" si="0"/>
        <v>550.85</v>
      </c>
      <c r="J12" s="4">
        <f t="shared" si="0"/>
      </c>
      <c r="K12" s="4">
        <f t="shared" si="0"/>
      </c>
      <c r="L12" s="9">
        <f t="shared" si="0"/>
      </c>
    </row>
    <row r="13" spans="1:12" ht="12.75">
      <c r="A13" s="25"/>
      <c r="B13" s="3">
        <v>10</v>
      </c>
      <c r="C13" s="3">
        <v>12</v>
      </c>
      <c r="D13" s="20">
        <v>2735</v>
      </c>
      <c r="E13" s="3">
        <v>18</v>
      </c>
      <c r="F13" s="4">
        <f t="shared" si="0"/>
      </c>
      <c r="G13" s="4">
        <f t="shared" si="0"/>
      </c>
      <c r="H13" s="4">
        <f t="shared" si="0"/>
      </c>
      <c r="I13" s="4">
        <f t="shared" si="0"/>
        <v>49.23</v>
      </c>
      <c r="J13" s="4">
        <f t="shared" si="0"/>
      </c>
      <c r="K13" s="4">
        <f t="shared" si="0"/>
      </c>
      <c r="L13" s="9">
        <f t="shared" si="0"/>
      </c>
    </row>
    <row r="14" spans="1:12" ht="12.75">
      <c r="A14" s="25"/>
      <c r="B14" s="3">
        <v>11</v>
      </c>
      <c r="C14" s="3">
        <v>12</v>
      </c>
      <c r="D14" s="20">
        <v>1175</v>
      </c>
      <c r="E14" s="3">
        <v>36</v>
      </c>
      <c r="F14" s="4">
        <f aca="true" t="shared" si="1" ref="F14:L23">IF($C14=F$3,$D14*$E14/1000,"")</f>
      </c>
      <c r="G14" s="4">
        <f t="shared" si="1"/>
      </c>
      <c r="H14" s="4">
        <f t="shared" si="1"/>
      </c>
      <c r="I14" s="4">
        <f t="shared" si="1"/>
        <v>42.3</v>
      </c>
      <c r="J14" s="4">
        <f t="shared" si="1"/>
      </c>
      <c r="K14" s="4">
        <f t="shared" si="1"/>
      </c>
      <c r="L14" s="9">
        <f t="shared" si="1"/>
      </c>
    </row>
    <row r="15" spans="1:12" ht="12.75">
      <c r="A15" s="25"/>
      <c r="B15" s="3">
        <v>12</v>
      </c>
      <c r="C15" s="3">
        <v>12</v>
      </c>
      <c r="D15" s="20">
        <v>1975</v>
      </c>
      <c r="E15" s="3">
        <v>72</v>
      </c>
      <c r="F15" s="4">
        <f t="shared" si="1"/>
      </c>
      <c r="G15" s="4">
        <f t="shared" si="1"/>
      </c>
      <c r="H15" s="4">
        <f t="shared" si="1"/>
      </c>
      <c r="I15" s="4">
        <f t="shared" si="1"/>
        <v>142.2</v>
      </c>
      <c r="J15" s="4">
        <f t="shared" si="1"/>
      </c>
      <c r="K15" s="4">
        <f t="shared" si="1"/>
      </c>
      <c r="L15" s="9">
        <f t="shared" si="1"/>
      </c>
    </row>
    <row r="16" spans="1:12" ht="12.75">
      <c r="A16" s="25"/>
      <c r="B16" s="3">
        <v>13</v>
      </c>
      <c r="C16" s="3">
        <v>12</v>
      </c>
      <c r="D16" s="20">
        <v>3635</v>
      </c>
      <c r="E16" s="3">
        <v>18</v>
      </c>
      <c r="F16" s="4">
        <f t="shared" si="1"/>
      </c>
      <c r="G16" s="4">
        <f t="shared" si="1"/>
      </c>
      <c r="H16" s="4">
        <f t="shared" si="1"/>
      </c>
      <c r="I16" s="4">
        <f t="shared" si="1"/>
        <v>65.43</v>
      </c>
      <c r="J16" s="4">
        <f t="shared" si="1"/>
      </c>
      <c r="K16" s="4">
        <f t="shared" si="1"/>
      </c>
      <c r="L16" s="9">
        <f t="shared" si="1"/>
      </c>
    </row>
    <row r="17" spans="1:12" ht="12.75">
      <c r="A17" s="25"/>
      <c r="B17" s="3">
        <v>14</v>
      </c>
      <c r="C17" s="3">
        <v>12</v>
      </c>
      <c r="D17" s="20">
        <v>1775</v>
      </c>
      <c r="E17" s="3">
        <v>66</v>
      </c>
      <c r="F17" s="4">
        <f t="shared" si="1"/>
      </c>
      <c r="G17" s="4">
        <f t="shared" si="1"/>
      </c>
      <c r="H17" s="4">
        <f t="shared" si="1"/>
      </c>
      <c r="I17" s="4">
        <f t="shared" si="1"/>
        <v>117.15</v>
      </c>
      <c r="J17" s="4">
        <f t="shared" si="1"/>
      </c>
      <c r="K17" s="4">
        <f t="shared" si="1"/>
      </c>
      <c r="L17" s="9">
        <f t="shared" si="1"/>
      </c>
    </row>
    <row r="18" spans="1:12" ht="12.75">
      <c r="A18" s="25"/>
      <c r="B18" s="3">
        <v>15</v>
      </c>
      <c r="C18" s="3">
        <v>12</v>
      </c>
      <c r="D18" s="20">
        <v>3680</v>
      </c>
      <c r="E18" s="3">
        <v>34</v>
      </c>
      <c r="F18" s="4">
        <f t="shared" si="1"/>
      </c>
      <c r="G18" s="4">
        <f t="shared" si="1"/>
      </c>
      <c r="H18" s="4">
        <f t="shared" si="1"/>
      </c>
      <c r="I18" s="4">
        <f t="shared" si="1"/>
        <v>125.12</v>
      </c>
      <c r="J18" s="4">
        <f t="shared" si="1"/>
      </c>
      <c r="K18" s="4">
        <f t="shared" si="1"/>
      </c>
      <c r="L18" s="9">
        <f t="shared" si="1"/>
      </c>
    </row>
    <row r="19" spans="1:12" ht="12.75">
      <c r="A19" s="25"/>
      <c r="B19" s="3">
        <v>16</v>
      </c>
      <c r="C19" s="3">
        <v>12</v>
      </c>
      <c r="D19" s="20">
        <v>3280</v>
      </c>
      <c r="E19" s="3">
        <v>38</v>
      </c>
      <c r="F19" s="4">
        <f t="shared" si="1"/>
      </c>
      <c r="G19" s="4">
        <f t="shared" si="1"/>
      </c>
      <c r="H19" s="4">
        <f t="shared" si="1"/>
      </c>
      <c r="I19" s="4">
        <f t="shared" si="1"/>
        <v>124.64</v>
      </c>
      <c r="J19" s="4">
        <f t="shared" si="1"/>
      </c>
      <c r="K19" s="4">
        <f t="shared" si="1"/>
      </c>
      <c r="L19" s="9">
        <f t="shared" si="1"/>
      </c>
    </row>
    <row r="20" spans="1:12" ht="12.75">
      <c r="A20" s="25"/>
      <c r="B20" s="3">
        <v>17</v>
      </c>
      <c r="C20" s="3">
        <v>12</v>
      </c>
      <c r="D20" s="20">
        <v>4790</v>
      </c>
      <c r="E20" s="3">
        <v>230</v>
      </c>
      <c r="F20" s="4">
        <f t="shared" si="1"/>
      </c>
      <c r="G20" s="4">
        <f t="shared" si="1"/>
      </c>
      <c r="H20" s="4">
        <f t="shared" si="1"/>
      </c>
      <c r="I20" s="4">
        <f t="shared" si="1"/>
        <v>1101.7</v>
      </c>
      <c r="J20" s="4">
        <f t="shared" si="1"/>
      </c>
      <c r="K20" s="4">
        <f t="shared" si="1"/>
      </c>
      <c r="L20" s="9">
        <f t="shared" si="1"/>
      </c>
    </row>
    <row r="21" spans="1:12" ht="12.75">
      <c r="A21" s="25"/>
      <c r="B21" s="3">
        <v>18</v>
      </c>
      <c r="C21" s="3">
        <v>12</v>
      </c>
      <c r="D21" s="20">
        <v>4430</v>
      </c>
      <c r="E21" s="3">
        <v>115</v>
      </c>
      <c r="F21" s="4">
        <f t="shared" si="1"/>
      </c>
      <c r="G21" s="4">
        <f t="shared" si="1"/>
      </c>
      <c r="H21" s="4">
        <f t="shared" si="1"/>
      </c>
      <c r="I21" s="4">
        <f t="shared" si="1"/>
        <v>509.45</v>
      </c>
      <c r="J21" s="4">
        <f t="shared" si="1"/>
      </c>
      <c r="K21" s="4">
        <f t="shared" si="1"/>
      </c>
      <c r="L21" s="9">
        <f t="shared" si="1"/>
      </c>
    </row>
    <row r="22" spans="1:12" ht="12.75">
      <c r="A22" s="25"/>
      <c r="B22" s="3">
        <v>19</v>
      </c>
      <c r="C22" s="3">
        <v>12</v>
      </c>
      <c r="D22" s="20">
        <v>3410</v>
      </c>
      <c r="E22" s="3">
        <v>34</v>
      </c>
      <c r="F22" s="4">
        <f t="shared" si="1"/>
      </c>
      <c r="G22" s="4">
        <f t="shared" si="1"/>
      </c>
      <c r="H22" s="4">
        <f t="shared" si="1"/>
      </c>
      <c r="I22" s="4">
        <f t="shared" si="1"/>
        <v>115.94</v>
      </c>
      <c r="J22" s="4">
        <f t="shared" si="1"/>
      </c>
      <c r="K22" s="4">
        <f t="shared" si="1"/>
      </c>
      <c r="L22" s="9">
        <f t="shared" si="1"/>
      </c>
    </row>
    <row r="23" spans="1:12" ht="12.75">
      <c r="A23" s="25"/>
      <c r="B23" s="3">
        <v>20</v>
      </c>
      <c r="C23" s="3">
        <v>12</v>
      </c>
      <c r="D23" s="20">
        <v>2960</v>
      </c>
      <c r="E23" s="3">
        <v>38</v>
      </c>
      <c r="F23" s="4">
        <f t="shared" si="1"/>
      </c>
      <c r="G23" s="4">
        <f t="shared" si="1"/>
      </c>
      <c r="H23" s="4">
        <f t="shared" si="1"/>
      </c>
      <c r="I23" s="4">
        <f t="shared" si="1"/>
        <v>112.48</v>
      </c>
      <c r="J23" s="4">
        <f t="shared" si="1"/>
      </c>
      <c r="K23" s="4">
        <f t="shared" si="1"/>
      </c>
      <c r="L23" s="9">
        <f t="shared" si="1"/>
      </c>
    </row>
    <row r="24" spans="1:12" ht="12.75">
      <c r="A24" s="25"/>
      <c r="B24" s="3">
        <v>21</v>
      </c>
      <c r="C24" s="3">
        <v>8</v>
      </c>
      <c r="D24" s="20">
        <v>690</v>
      </c>
      <c r="E24" s="3">
        <v>36</v>
      </c>
      <c r="F24" s="4">
        <f aca="true" t="shared" si="2" ref="F24:L24">IF($C24=F$3,$D24*$E24/1000,"")</f>
      </c>
      <c r="G24" s="4">
        <f t="shared" si="2"/>
        <v>24.84</v>
      </c>
      <c r="H24" s="4">
        <f t="shared" si="2"/>
      </c>
      <c r="I24" s="4">
        <f t="shared" si="2"/>
      </c>
      <c r="J24" s="4">
        <f t="shared" si="2"/>
      </c>
      <c r="K24" s="4">
        <f t="shared" si="2"/>
      </c>
      <c r="L24" s="9">
        <f t="shared" si="2"/>
      </c>
    </row>
    <row r="25" spans="1:12" ht="12.75">
      <c r="A25" s="26"/>
      <c r="B25" s="3"/>
      <c r="C25" s="3"/>
      <c r="D25" s="20"/>
      <c r="E25" s="3"/>
      <c r="F25" s="4">
        <f aca="true" t="shared" si="3" ref="F25:L25">IF($C25=F$3,$D25*$E25/1000,"")</f>
      </c>
      <c r="G25" s="4">
        <f t="shared" si="3"/>
      </c>
      <c r="H25" s="4">
        <f t="shared" si="3"/>
      </c>
      <c r="I25" s="4">
        <f t="shared" si="3"/>
      </c>
      <c r="J25" s="4">
        <f t="shared" si="3"/>
      </c>
      <c r="K25" s="4">
        <f t="shared" si="3"/>
      </c>
      <c r="L25" s="9">
        <f t="shared" si="3"/>
      </c>
    </row>
    <row r="26" spans="2:12" ht="12.75">
      <c r="B26" s="10"/>
      <c r="C26" s="31" t="s">
        <v>3</v>
      </c>
      <c r="D26" s="32"/>
      <c r="E26" s="15" t="s">
        <v>8</v>
      </c>
      <c r="F26" s="6">
        <f aca="true" t="shared" si="4" ref="F26:L26">SUM(F4:F25)</f>
        <v>0</v>
      </c>
      <c r="G26" s="6">
        <f t="shared" si="4"/>
        <v>24.84</v>
      </c>
      <c r="H26" s="6">
        <f t="shared" si="4"/>
        <v>0</v>
      </c>
      <c r="I26" s="6">
        <f t="shared" si="4"/>
        <v>5636.579999999999</v>
      </c>
      <c r="J26" s="6">
        <f t="shared" si="4"/>
        <v>0</v>
      </c>
      <c r="K26" s="6">
        <f t="shared" si="4"/>
        <v>0</v>
      </c>
      <c r="L26" s="7">
        <f t="shared" si="4"/>
        <v>0</v>
      </c>
    </row>
    <row r="27" spans="2:12" ht="12.75">
      <c r="B27" s="11"/>
      <c r="C27" s="27" t="s">
        <v>4</v>
      </c>
      <c r="D27" s="28"/>
      <c r="E27" s="16" t="s">
        <v>6</v>
      </c>
      <c r="F27" s="21">
        <f aca="true" t="shared" si="5" ref="F27:L27">0.00025*7.85*PI()*F3^2</f>
        <v>0.22195352097611887</v>
      </c>
      <c r="G27" s="21">
        <f t="shared" si="5"/>
        <v>0.394584037290878</v>
      </c>
      <c r="H27" s="21">
        <f t="shared" si="5"/>
        <v>0.6165375582669969</v>
      </c>
      <c r="I27" s="22">
        <f t="shared" si="5"/>
        <v>0.8878140839044755</v>
      </c>
      <c r="J27" s="22">
        <f t="shared" si="5"/>
        <v>1.578336149163512</v>
      </c>
      <c r="K27" s="22">
        <f t="shared" si="5"/>
        <v>2.4661502330679874</v>
      </c>
      <c r="L27" s="23">
        <f t="shared" si="5"/>
        <v>3.8533597391687304</v>
      </c>
    </row>
    <row r="28" spans="2:12" ht="12.75">
      <c r="B28" s="11"/>
      <c r="C28" s="27" t="s">
        <v>11</v>
      </c>
      <c r="D28" s="28"/>
      <c r="E28" s="16" t="s">
        <v>7</v>
      </c>
      <c r="F28" s="5">
        <f aca="true" t="shared" si="6" ref="F28:L28">F27*F26</f>
        <v>0</v>
      </c>
      <c r="G28" s="5">
        <f t="shared" si="6"/>
        <v>9.801467486305409</v>
      </c>
      <c r="H28" s="5">
        <f t="shared" si="6"/>
        <v>0</v>
      </c>
      <c r="I28" s="5">
        <f t="shared" si="6"/>
        <v>5004.235109054287</v>
      </c>
      <c r="J28" s="5">
        <f t="shared" si="6"/>
        <v>0</v>
      </c>
      <c r="K28" s="5">
        <f t="shared" si="6"/>
        <v>0</v>
      </c>
      <c r="L28" s="8">
        <f t="shared" si="6"/>
        <v>0</v>
      </c>
    </row>
    <row r="29" spans="2:12" ht="15.75">
      <c r="B29" s="12"/>
      <c r="C29" s="45" t="s">
        <v>5</v>
      </c>
      <c r="D29" s="46"/>
      <c r="E29" s="17" t="s">
        <v>7</v>
      </c>
      <c r="F29" s="35">
        <f>SUM(F28:L28)</f>
        <v>5014.036576540592</v>
      </c>
      <c r="G29" s="36"/>
      <c r="H29" s="36"/>
      <c r="I29" s="36"/>
      <c r="J29" s="36"/>
      <c r="K29" s="36"/>
      <c r="L29" s="37"/>
    </row>
    <row r="30" ht="13.5" customHeight="1"/>
  </sheetData>
  <mergeCells count="12">
    <mergeCell ref="C26:D26"/>
    <mergeCell ref="C1:C2"/>
    <mergeCell ref="A1:A2"/>
    <mergeCell ref="F29:L29"/>
    <mergeCell ref="D1:D2"/>
    <mergeCell ref="F2:L2"/>
    <mergeCell ref="F1:L1"/>
    <mergeCell ref="C29:D29"/>
    <mergeCell ref="B1:B2"/>
    <mergeCell ref="C27:D27"/>
    <mergeCell ref="C28:D28"/>
    <mergeCell ref="E1:E2"/>
  </mergeCells>
  <printOptions/>
  <pageMargins left="0.34" right="0.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D24" sqref="D24"/>
    </sheetView>
  </sheetViews>
  <sheetFormatPr defaultColWidth="9.00390625" defaultRowHeight="12.75"/>
  <cols>
    <col min="1" max="1" width="15.625" style="2" customWidth="1"/>
    <col min="2" max="3" width="4.75390625" style="2" customWidth="1"/>
    <col min="4" max="4" width="6.75390625" style="2" customWidth="1"/>
    <col min="5" max="5" width="5.75390625" style="2" customWidth="1"/>
    <col min="6" max="12" width="5.50390625" style="2" customWidth="1"/>
    <col min="13" max="16384" width="9.00390625" style="2" customWidth="1"/>
  </cols>
  <sheetData>
    <row r="1" spans="1:12" s="1" customFormat="1" ht="13.5" customHeight="1">
      <c r="A1" s="29" t="s">
        <v>13</v>
      </c>
      <c r="B1" s="29" t="s">
        <v>9</v>
      </c>
      <c r="C1" s="33" t="s">
        <v>10</v>
      </c>
      <c r="D1" s="38" t="s">
        <v>2</v>
      </c>
      <c r="E1" s="29" t="s">
        <v>12</v>
      </c>
      <c r="F1" s="42" t="s">
        <v>0</v>
      </c>
      <c r="G1" s="43"/>
      <c r="H1" s="43"/>
      <c r="I1" s="43"/>
      <c r="J1" s="43"/>
      <c r="K1" s="43"/>
      <c r="L1" s="44"/>
    </row>
    <row r="2" spans="1:12" s="1" customFormat="1" ht="13.5" customHeight="1">
      <c r="A2" s="30"/>
      <c r="B2" s="30"/>
      <c r="C2" s="34"/>
      <c r="D2" s="34"/>
      <c r="E2" s="30"/>
      <c r="F2" s="39" t="s">
        <v>14</v>
      </c>
      <c r="G2" s="40"/>
      <c r="H2" s="40"/>
      <c r="I2" s="40"/>
      <c r="J2" s="40"/>
      <c r="K2" s="40"/>
      <c r="L2" s="41"/>
    </row>
    <row r="3" spans="1:12" s="1" customFormat="1" ht="13.5" customHeight="1">
      <c r="A3" s="13"/>
      <c r="B3" s="13"/>
      <c r="C3" s="14" t="s">
        <v>1</v>
      </c>
      <c r="D3" s="14" t="s">
        <v>1</v>
      </c>
      <c r="E3" s="14"/>
      <c r="F3" s="18">
        <v>6</v>
      </c>
      <c r="G3" s="18">
        <v>8</v>
      </c>
      <c r="H3" s="18">
        <v>10</v>
      </c>
      <c r="I3" s="18">
        <v>12</v>
      </c>
      <c r="J3" s="18">
        <v>16</v>
      </c>
      <c r="K3" s="18">
        <v>20</v>
      </c>
      <c r="L3" s="19">
        <v>25</v>
      </c>
    </row>
    <row r="4" spans="1:12" ht="13.5" customHeight="1">
      <c r="A4" s="24" t="s">
        <v>29</v>
      </c>
      <c r="B4" s="3">
        <v>1</v>
      </c>
      <c r="C4" s="3">
        <v>12</v>
      </c>
      <c r="D4" s="20">
        <v>3710</v>
      </c>
      <c r="E4" s="3">
        <v>204</v>
      </c>
      <c r="F4" s="4">
        <f aca="true" t="shared" si="0" ref="F4:L13">IF($C4=F$3,$D4*$E4/1000,"")</f>
      </c>
      <c r="G4" s="4">
        <f t="shared" si="0"/>
      </c>
      <c r="H4" s="4">
        <f t="shared" si="0"/>
      </c>
      <c r="I4" s="4">
        <f t="shared" si="0"/>
        <v>756.84</v>
      </c>
      <c r="J4" s="4">
        <f t="shared" si="0"/>
      </c>
      <c r="K4" s="4">
        <f t="shared" si="0"/>
      </c>
      <c r="L4" s="9">
        <f t="shared" si="0"/>
      </c>
    </row>
    <row r="5" spans="1:12" ht="12.75">
      <c r="A5" s="25" t="s">
        <v>30</v>
      </c>
      <c r="B5" s="3">
        <v>2</v>
      </c>
      <c r="C5" s="3">
        <v>12</v>
      </c>
      <c r="D5" s="20">
        <v>3130</v>
      </c>
      <c r="E5" s="3">
        <v>138</v>
      </c>
      <c r="F5" s="4">
        <f t="shared" si="0"/>
      </c>
      <c r="G5" s="4">
        <f t="shared" si="0"/>
      </c>
      <c r="H5" s="4">
        <f t="shared" si="0"/>
      </c>
      <c r="I5" s="4">
        <f t="shared" si="0"/>
        <v>431.94</v>
      </c>
      <c r="J5" s="4">
        <f t="shared" si="0"/>
      </c>
      <c r="K5" s="4">
        <f t="shared" si="0"/>
      </c>
      <c r="L5" s="9">
        <f t="shared" si="0"/>
      </c>
    </row>
    <row r="6" spans="1:12" ht="12.75">
      <c r="A6" s="25"/>
      <c r="B6" s="3">
        <v>3</v>
      </c>
      <c r="C6" s="3">
        <v>12</v>
      </c>
      <c r="D6" s="20">
        <v>4130</v>
      </c>
      <c r="E6" s="3">
        <v>102</v>
      </c>
      <c r="F6" s="4">
        <f t="shared" si="0"/>
      </c>
      <c r="G6" s="4">
        <f t="shared" si="0"/>
      </c>
      <c r="H6" s="4">
        <f t="shared" si="0"/>
      </c>
      <c r="I6" s="4">
        <f t="shared" si="0"/>
        <v>421.26</v>
      </c>
      <c r="J6" s="4">
        <f t="shared" si="0"/>
      </c>
      <c r="K6" s="4">
        <f t="shared" si="0"/>
      </c>
      <c r="L6" s="9">
        <f t="shared" si="0"/>
      </c>
    </row>
    <row r="7" spans="1:12" ht="12.75">
      <c r="A7" s="25"/>
      <c r="B7" s="3">
        <v>4</v>
      </c>
      <c r="C7" s="3">
        <v>12</v>
      </c>
      <c r="D7" s="20">
        <v>3880</v>
      </c>
      <c r="E7" s="3">
        <v>36</v>
      </c>
      <c r="F7" s="4">
        <f t="shared" si="0"/>
      </c>
      <c r="G7" s="4">
        <f t="shared" si="0"/>
      </c>
      <c r="H7" s="4">
        <f t="shared" si="0"/>
      </c>
      <c r="I7" s="4">
        <f t="shared" si="0"/>
        <v>139.68</v>
      </c>
      <c r="J7" s="4">
        <f t="shared" si="0"/>
      </c>
      <c r="K7" s="4">
        <f t="shared" si="0"/>
      </c>
      <c r="L7" s="9">
        <f t="shared" si="0"/>
      </c>
    </row>
    <row r="8" spans="1:12" ht="12.75">
      <c r="A8" s="25"/>
      <c r="B8" s="3">
        <v>5</v>
      </c>
      <c r="C8" s="3">
        <v>12</v>
      </c>
      <c r="D8" s="20">
        <v>1290</v>
      </c>
      <c r="E8" s="3">
        <v>36</v>
      </c>
      <c r="F8" s="4">
        <f t="shared" si="0"/>
      </c>
      <c r="G8" s="4">
        <f t="shared" si="0"/>
      </c>
      <c r="H8" s="4">
        <f t="shared" si="0"/>
      </c>
      <c r="I8" s="4">
        <f t="shared" si="0"/>
        <v>46.44</v>
      </c>
      <c r="J8" s="4">
        <f t="shared" si="0"/>
      </c>
      <c r="K8" s="4">
        <f t="shared" si="0"/>
      </c>
      <c r="L8" s="9">
        <f t="shared" si="0"/>
      </c>
    </row>
    <row r="9" spans="1:12" ht="12.75">
      <c r="A9" s="25"/>
      <c r="B9" s="3">
        <v>6</v>
      </c>
      <c r="C9" s="3">
        <v>12</v>
      </c>
      <c r="D9" s="20">
        <v>860</v>
      </c>
      <c r="E9" s="3">
        <v>36</v>
      </c>
      <c r="F9" s="4">
        <f t="shared" si="0"/>
      </c>
      <c r="G9" s="4">
        <f t="shared" si="0"/>
      </c>
      <c r="H9" s="4">
        <f t="shared" si="0"/>
      </c>
      <c r="I9" s="4">
        <f t="shared" si="0"/>
        <v>30.96</v>
      </c>
      <c r="J9" s="4">
        <f t="shared" si="0"/>
      </c>
      <c r="K9" s="4">
        <f t="shared" si="0"/>
      </c>
      <c r="L9" s="9">
        <f t="shared" si="0"/>
      </c>
    </row>
    <row r="10" spans="1:12" ht="12.75">
      <c r="A10" s="25"/>
      <c r="B10" s="3">
        <v>7</v>
      </c>
      <c r="C10" s="3">
        <v>12</v>
      </c>
      <c r="D10" s="20">
        <v>1830</v>
      </c>
      <c r="E10" s="3">
        <v>36</v>
      </c>
      <c r="F10" s="4">
        <f t="shared" si="0"/>
      </c>
      <c r="G10" s="4">
        <f t="shared" si="0"/>
      </c>
      <c r="H10" s="4">
        <f t="shared" si="0"/>
      </c>
      <c r="I10" s="4">
        <f t="shared" si="0"/>
        <v>65.88</v>
      </c>
      <c r="J10" s="4">
        <f t="shared" si="0"/>
      </c>
      <c r="K10" s="4">
        <f t="shared" si="0"/>
      </c>
      <c r="L10" s="9">
        <f t="shared" si="0"/>
      </c>
    </row>
    <row r="11" spans="1:12" ht="12.75">
      <c r="A11" s="25"/>
      <c r="B11" s="3">
        <v>8</v>
      </c>
      <c r="C11" s="3">
        <v>12</v>
      </c>
      <c r="D11" s="20">
        <v>1220</v>
      </c>
      <c r="E11" s="3">
        <v>36</v>
      </c>
      <c r="F11" s="4">
        <f t="shared" si="0"/>
      </c>
      <c r="G11" s="4">
        <f t="shared" si="0"/>
      </c>
      <c r="H11" s="4">
        <f t="shared" si="0"/>
      </c>
      <c r="I11" s="4">
        <f t="shared" si="0"/>
        <v>43.92</v>
      </c>
      <c r="J11" s="4">
        <f t="shared" si="0"/>
      </c>
      <c r="K11" s="4">
        <f t="shared" si="0"/>
      </c>
      <c r="L11" s="9">
        <f t="shared" si="0"/>
      </c>
    </row>
    <row r="12" spans="1:12" ht="12.75">
      <c r="A12" s="25"/>
      <c r="B12" s="3">
        <v>9</v>
      </c>
      <c r="C12" s="3">
        <v>12</v>
      </c>
      <c r="D12" s="20">
        <v>4550</v>
      </c>
      <c r="E12" s="3">
        <v>115</v>
      </c>
      <c r="F12" s="4">
        <f t="shared" si="0"/>
      </c>
      <c r="G12" s="4">
        <f t="shared" si="0"/>
      </c>
      <c r="H12" s="4">
        <f t="shared" si="0"/>
      </c>
      <c r="I12" s="4">
        <f t="shared" si="0"/>
        <v>523.25</v>
      </c>
      <c r="J12" s="4">
        <f t="shared" si="0"/>
      </c>
      <c r="K12" s="4">
        <f t="shared" si="0"/>
      </c>
      <c r="L12" s="9">
        <f t="shared" si="0"/>
      </c>
    </row>
    <row r="13" spans="1:12" ht="12.75">
      <c r="A13" s="25"/>
      <c r="B13" s="3">
        <v>10</v>
      </c>
      <c r="C13" s="3">
        <v>12</v>
      </c>
      <c r="D13" s="20">
        <v>2735</v>
      </c>
      <c r="E13" s="3">
        <v>18</v>
      </c>
      <c r="F13" s="4">
        <f t="shared" si="0"/>
      </c>
      <c r="G13" s="4">
        <f t="shared" si="0"/>
      </c>
      <c r="H13" s="4">
        <f t="shared" si="0"/>
      </c>
      <c r="I13" s="4">
        <f t="shared" si="0"/>
        <v>49.23</v>
      </c>
      <c r="J13" s="4">
        <f t="shared" si="0"/>
      </c>
      <c r="K13" s="4">
        <f t="shared" si="0"/>
      </c>
      <c r="L13" s="9">
        <f t="shared" si="0"/>
      </c>
    </row>
    <row r="14" spans="1:12" ht="12.75">
      <c r="A14" s="25"/>
      <c r="B14" s="3">
        <v>11</v>
      </c>
      <c r="C14" s="3">
        <v>12</v>
      </c>
      <c r="D14" s="20">
        <v>735</v>
      </c>
      <c r="E14" s="3">
        <v>36</v>
      </c>
      <c r="F14" s="4">
        <f aca="true" t="shared" si="1" ref="F14:L25">IF($C14=F$3,$D14*$E14/1000,"")</f>
      </c>
      <c r="G14" s="4">
        <f t="shared" si="1"/>
      </c>
      <c r="H14" s="4">
        <f t="shared" si="1"/>
      </c>
      <c r="I14" s="4">
        <f t="shared" si="1"/>
        <v>26.46</v>
      </c>
      <c r="J14" s="4">
        <f t="shared" si="1"/>
      </c>
      <c r="K14" s="4">
        <f t="shared" si="1"/>
      </c>
      <c r="L14" s="9">
        <f t="shared" si="1"/>
      </c>
    </row>
    <row r="15" spans="1:12" ht="12.75">
      <c r="A15" s="25"/>
      <c r="B15" s="3">
        <v>12</v>
      </c>
      <c r="C15" s="3">
        <v>12</v>
      </c>
      <c r="D15" s="20">
        <v>1975</v>
      </c>
      <c r="E15" s="3">
        <v>36</v>
      </c>
      <c r="F15" s="4">
        <f t="shared" si="1"/>
      </c>
      <c r="G15" s="4">
        <f t="shared" si="1"/>
      </c>
      <c r="H15" s="4">
        <f t="shared" si="1"/>
      </c>
      <c r="I15" s="4">
        <f t="shared" si="1"/>
        <v>71.1</v>
      </c>
      <c r="J15" s="4">
        <f t="shared" si="1"/>
      </c>
      <c r="K15" s="4">
        <f t="shared" si="1"/>
      </c>
      <c r="L15" s="9">
        <f t="shared" si="1"/>
      </c>
    </row>
    <row r="16" spans="1:12" ht="12.75">
      <c r="A16" s="25"/>
      <c r="B16" s="3">
        <v>13</v>
      </c>
      <c r="C16" s="3">
        <v>12</v>
      </c>
      <c r="D16" s="20">
        <v>3635</v>
      </c>
      <c r="E16" s="3">
        <v>18</v>
      </c>
      <c r="F16" s="4">
        <f t="shared" si="1"/>
      </c>
      <c r="G16" s="4">
        <f t="shared" si="1"/>
      </c>
      <c r="H16" s="4">
        <f t="shared" si="1"/>
      </c>
      <c r="I16" s="4">
        <f t="shared" si="1"/>
        <v>65.43</v>
      </c>
      <c r="J16" s="4">
        <f t="shared" si="1"/>
      </c>
      <c r="K16" s="4">
        <f t="shared" si="1"/>
      </c>
      <c r="L16" s="9">
        <f t="shared" si="1"/>
      </c>
    </row>
    <row r="17" spans="1:12" ht="12.75">
      <c r="A17" s="25"/>
      <c r="B17" s="3">
        <v>14</v>
      </c>
      <c r="C17" s="3">
        <v>12</v>
      </c>
      <c r="D17" s="20">
        <v>1775</v>
      </c>
      <c r="E17" s="3">
        <v>66</v>
      </c>
      <c r="F17" s="4">
        <f t="shared" si="1"/>
      </c>
      <c r="G17" s="4">
        <f t="shared" si="1"/>
      </c>
      <c r="H17" s="4">
        <f t="shared" si="1"/>
      </c>
      <c r="I17" s="4">
        <f t="shared" si="1"/>
        <v>117.15</v>
      </c>
      <c r="J17" s="4">
        <f t="shared" si="1"/>
      </c>
      <c r="K17" s="4">
        <f t="shared" si="1"/>
      </c>
      <c r="L17" s="9">
        <f t="shared" si="1"/>
      </c>
    </row>
    <row r="18" spans="1:12" ht="12.75">
      <c r="A18" s="25"/>
      <c r="B18" s="3">
        <v>15</v>
      </c>
      <c r="C18" s="3">
        <v>12</v>
      </c>
      <c r="D18" s="20">
        <v>3680</v>
      </c>
      <c r="E18" s="3">
        <v>34</v>
      </c>
      <c r="F18" s="4">
        <f t="shared" si="1"/>
      </c>
      <c r="G18" s="4">
        <f t="shared" si="1"/>
      </c>
      <c r="H18" s="4">
        <f t="shared" si="1"/>
      </c>
      <c r="I18" s="4">
        <f t="shared" si="1"/>
        <v>125.12</v>
      </c>
      <c r="J18" s="4">
        <f t="shared" si="1"/>
      </c>
      <c r="K18" s="4">
        <f t="shared" si="1"/>
      </c>
      <c r="L18" s="9">
        <f t="shared" si="1"/>
      </c>
    </row>
    <row r="19" spans="1:12" ht="12.75">
      <c r="A19" s="25"/>
      <c r="B19" s="3">
        <v>16</v>
      </c>
      <c r="C19" s="3">
        <v>12</v>
      </c>
      <c r="D19" s="20">
        <v>3280</v>
      </c>
      <c r="E19" s="3">
        <v>38</v>
      </c>
      <c r="F19" s="4">
        <f t="shared" si="1"/>
      </c>
      <c r="G19" s="4">
        <f t="shared" si="1"/>
      </c>
      <c r="H19" s="4">
        <f t="shared" si="1"/>
      </c>
      <c r="I19" s="4">
        <f t="shared" si="1"/>
        <v>124.64</v>
      </c>
      <c r="J19" s="4">
        <f t="shared" si="1"/>
      </c>
      <c r="K19" s="4">
        <f t="shared" si="1"/>
      </c>
      <c r="L19" s="9">
        <f t="shared" si="1"/>
      </c>
    </row>
    <row r="20" spans="1:12" ht="12.75">
      <c r="A20" s="25"/>
      <c r="B20" s="3">
        <v>17</v>
      </c>
      <c r="C20" s="3">
        <v>12</v>
      </c>
      <c r="D20" s="20">
        <v>4230</v>
      </c>
      <c r="E20" s="3">
        <v>115</v>
      </c>
      <c r="F20" s="4">
        <f t="shared" si="1"/>
      </c>
      <c r="G20" s="4">
        <f t="shared" si="1"/>
      </c>
      <c r="H20" s="4">
        <f t="shared" si="1"/>
      </c>
      <c r="I20" s="4">
        <f t="shared" si="1"/>
        <v>486.45</v>
      </c>
      <c r="J20" s="4">
        <f t="shared" si="1"/>
      </c>
      <c r="K20" s="4">
        <f t="shared" si="1"/>
      </c>
      <c r="L20" s="9">
        <f t="shared" si="1"/>
      </c>
    </row>
    <row r="21" spans="1:12" ht="12.75">
      <c r="A21" s="25"/>
      <c r="B21" s="3">
        <v>18</v>
      </c>
      <c r="C21" s="3">
        <v>12</v>
      </c>
      <c r="D21" s="20">
        <v>4760</v>
      </c>
      <c r="E21" s="3">
        <v>115</v>
      </c>
      <c r="F21" s="4">
        <f t="shared" si="1"/>
      </c>
      <c r="G21" s="4">
        <f t="shared" si="1"/>
      </c>
      <c r="H21" s="4">
        <f t="shared" si="1"/>
      </c>
      <c r="I21" s="4">
        <f t="shared" si="1"/>
        <v>547.4</v>
      </c>
      <c r="J21" s="4">
        <f t="shared" si="1"/>
      </c>
      <c r="K21" s="4">
        <f t="shared" si="1"/>
      </c>
      <c r="L21" s="9">
        <f t="shared" si="1"/>
      </c>
    </row>
    <row r="22" spans="1:12" ht="12.75">
      <c r="A22" s="25"/>
      <c r="B22" s="3">
        <v>19</v>
      </c>
      <c r="C22" s="3">
        <v>12</v>
      </c>
      <c r="D22" s="20">
        <v>3410</v>
      </c>
      <c r="E22" s="3">
        <v>36</v>
      </c>
      <c r="F22" s="4">
        <f t="shared" si="1"/>
      </c>
      <c r="G22" s="4">
        <f t="shared" si="1"/>
      </c>
      <c r="H22" s="4">
        <f t="shared" si="1"/>
      </c>
      <c r="I22" s="4">
        <f t="shared" si="1"/>
        <v>122.76</v>
      </c>
      <c r="J22" s="4">
        <f t="shared" si="1"/>
      </c>
      <c r="K22" s="4">
        <f t="shared" si="1"/>
      </c>
      <c r="L22" s="9">
        <f t="shared" si="1"/>
      </c>
    </row>
    <row r="23" spans="1:12" ht="12.75">
      <c r="A23" s="25"/>
      <c r="B23" s="3">
        <v>20</v>
      </c>
      <c r="C23" s="3">
        <v>12</v>
      </c>
      <c r="D23" s="20">
        <v>3160</v>
      </c>
      <c r="E23" s="3">
        <v>38</v>
      </c>
      <c r="F23" s="4">
        <f t="shared" si="1"/>
      </c>
      <c r="G23" s="4">
        <f t="shared" si="1"/>
      </c>
      <c r="H23" s="4">
        <f t="shared" si="1"/>
      </c>
      <c r="I23" s="4">
        <f t="shared" si="1"/>
        <v>120.08</v>
      </c>
      <c r="J23" s="4">
        <f t="shared" si="1"/>
      </c>
      <c r="K23" s="4">
        <f t="shared" si="1"/>
      </c>
      <c r="L23" s="9">
        <f t="shared" si="1"/>
      </c>
    </row>
    <row r="24" spans="1:12" ht="12.75">
      <c r="A24" s="25"/>
      <c r="B24" s="3">
        <v>21</v>
      </c>
      <c r="C24" s="3">
        <v>8</v>
      </c>
      <c r="D24" s="20">
        <v>690</v>
      </c>
      <c r="E24" s="3">
        <v>27</v>
      </c>
      <c r="F24" s="4">
        <f t="shared" si="1"/>
      </c>
      <c r="G24" s="4">
        <f t="shared" si="1"/>
        <v>18.63</v>
      </c>
      <c r="H24" s="4">
        <f t="shared" si="1"/>
      </c>
      <c r="I24" s="4">
        <f t="shared" si="1"/>
      </c>
      <c r="J24" s="4">
        <f t="shared" si="1"/>
      </c>
      <c r="K24" s="4">
        <f t="shared" si="1"/>
      </c>
      <c r="L24" s="9">
        <f t="shared" si="1"/>
      </c>
    </row>
    <row r="25" spans="1:12" ht="12.75">
      <c r="A25" s="26"/>
      <c r="B25" s="3"/>
      <c r="C25" s="3"/>
      <c r="D25" s="20"/>
      <c r="E25" s="3"/>
      <c r="F25" s="4">
        <f t="shared" si="1"/>
      </c>
      <c r="G25" s="4">
        <f t="shared" si="1"/>
      </c>
      <c r="H25" s="4">
        <f t="shared" si="1"/>
      </c>
      <c r="I25" s="4">
        <f t="shared" si="1"/>
      </c>
      <c r="J25" s="4">
        <f t="shared" si="1"/>
      </c>
      <c r="K25" s="4">
        <f t="shared" si="1"/>
      </c>
      <c r="L25" s="9">
        <f t="shared" si="1"/>
      </c>
    </row>
    <row r="26" spans="2:12" ht="12.75">
      <c r="B26" s="10"/>
      <c r="C26" s="31" t="s">
        <v>3</v>
      </c>
      <c r="D26" s="32"/>
      <c r="E26" s="15" t="s">
        <v>8</v>
      </c>
      <c r="F26" s="6">
        <f aca="true" t="shared" si="2" ref="F26:L26">SUM(F4:F25)</f>
        <v>0</v>
      </c>
      <c r="G26" s="6">
        <f t="shared" si="2"/>
        <v>18.63</v>
      </c>
      <c r="H26" s="6">
        <f t="shared" si="2"/>
        <v>0</v>
      </c>
      <c r="I26" s="6">
        <f t="shared" si="2"/>
        <v>4315.99</v>
      </c>
      <c r="J26" s="6">
        <f t="shared" si="2"/>
        <v>0</v>
      </c>
      <c r="K26" s="6">
        <f t="shared" si="2"/>
        <v>0</v>
      </c>
      <c r="L26" s="7">
        <f t="shared" si="2"/>
        <v>0</v>
      </c>
    </row>
    <row r="27" spans="2:12" ht="12.75">
      <c r="B27" s="11"/>
      <c r="C27" s="27" t="s">
        <v>4</v>
      </c>
      <c r="D27" s="28"/>
      <c r="E27" s="16" t="s">
        <v>6</v>
      </c>
      <c r="F27" s="21">
        <f aca="true" t="shared" si="3" ref="F27:L27">0.00025*7.85*PI()*F3^2</f>
        <v>0.22195352097611887</v>
      </c>
      <c r="G27" s="21">
        <f t="shared" si="3"/>
        <v>0.394584037290878</v>
      </c>
      <c r="H27" s="21">
        <f t="shared" si="3"/>
        <v>0.6165375582669969</v>
      </c>
      <c r="I27" s="22">
        <f t="shared" si="3"/>
        <v>0.8878140839044755</v>
      </c>
      <c r="J27" s="22">
        <f t="shared" si="3"/>
        <v>1.578336149163512</v>
      </c>
      <c r="K27" s="22">
        <f t="shared" si="3"/>
        <v>2.4661502330679874</v>
      </c>
      <c r="L27" s="23">
        <f t="shared" si="3"/>
        <v>3.8533597391687304</v>
      </c>
    </row>
    <row r="28" spans="2:12" ht="12.75">
      <c r="B28" s="11"/>
      <c r="C28" s="27" t="s">
        <v>11</v>
      </c>
      <c r="D28" s="28"/>
      <c r="E28" s="16" t="s">
        <v>7</v>
      </c>
      <c r="F28" s="5">
        <f aca="true" t="shared" si="4" ref="F28:L28">F27*F26</f>
        <v>0</v>
      </c>
      <c r="G28" s="5">
        <f t="shared" si="4"/>
        <v>7.351100614729057</v>
      </c>
      <c r="H28" s="5">
        <f t="shared" si="4"/>
        <v>0</v>
      </c>
      <c r="I28" s="5">
        <f t="shared" si="4"/>
        <v>3831.7967079908767</v>
      </c>
      <c r="J28" s="5">
        <f t="shared" si="4"/>
        <v>0</v>
      </c>
      <c r="K28" s="5">
        <f t="shared" si="4"/>
        <v>0</v>
      </c>
      <c r="L28" s="8">
        <f t="shared" si="4"/>
        <v>0</v>
      </c>
    </row>
    <row r="29" spans="2:12" ht="15.75">
      <c r="B29" s="12"/>
      <c r="C29" s="45" t="s">
        <v>5</v>
      </c>
      <c r="D29" s="46"/>
      <c r="E29" s="17" t="s">
        <v>7</v>
      </c>
      <c r="F29" s="35">
        <f>SUM(F28:L28)</f>
        <v>3839.147808605606</v>
      </c>
      <c r="G29" s="36"/>
      <c r="H29" s="36"/>
      <c r="I29" s="36"/>
      <c r="J29" s="36"/>
      <c r="K29" s="36"/>
      <c r="L29" s="37"/>
    </row>
    <row r="30" ht="13.5" customHeight="1"/>
  </sheetData>
  <mergeCells count="12">
    <mergeCell ref="C28:D28"/>
    <mergeCell ref="E1:E2"/>
    <mergeCell ref="C26:D26"/>
    <mergeCell ref="C1:C2"/>
    <mergeCell ref="A1:A2"/>
    <mergeCell ref="F29:L29"/>
    <mergeCell ref="D1:D2"/>
    <mergeCell ref="F2:L2"/>
    <mergeCell ref="F1:L1"/>
    <mergeCell ref="C29:D29"/>
    <mergeCell ref="B1:B2"/>
    <mergeCell ref="C27:D27"/>
  </mergeCells>
  <printOptions/>
  <pageMargins left="0.34" right="0.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:A2"/>
    </sheetView>
  </sheetViews>
  <sheetFormatPr defaultColWidth="9.00390625" defaultRowHeight="12.75"/>
  <cols>
    <col min="1" max="1" width="15.625" style="2" customWidth="1"/>
    <col min="2" max="3" width="4.75390625" style="2" customWidth="1"/>
    <col min="4" max="4" width="6.75390625" style="2" customWidth="1"/>
    <col min="5" max="5" width="5.75390625" style="2" customWidth="1"/>
    <col min="6" max="12" width="5.50390625" style="2" customWidth="1"/>
    <col min="13" max="16384" width="9.00390625" style="2" customWidth="1"/>
  </cols>
  <sheetData>
    <row r="1" spans="1:12" s="1" customFormat="1" ht="13.5" customHeight="1">
      <c r="A1" s="29" t="s">
        <v>13</v>
      </c>
      <c r="B1" s="29" t="s">
        <v>9</v>
      </c>
      <c r="C1" s="33" t="s">
        <v>10</v>
      </c>
      <c r="D1" s="38" t="s">
        <v>2</v>
      </c>
      <c r="E1" s="29" t="s">
        <v>12</v>
      </c>
      <c r="F1" s="42" t="s">
        <v>0</v>
      </c>
      <c r="G1" s="43"/>
      <c r="H1" s="43"/>
      <c r="I1" s="43"/>
      <c r="J1" s="43"/>
      <c r="K1" s="43"/>
      <c r="L1" s="44"/>
    </row>
    <row r="2" spans="1:12" s="1" customFormat="1" ht="13.5" customHeight="1">
      <c r="A2" s="30"/>
      <c r="B2" s="30"/>
      <c r="C2" s="34"/>
      <c r="D2" s="34"/>
      <c r="E2" s="30"/>
      <c r="F2" s="39" t="s">
        <v>14</v>
      </c>
      <c r="G2" s="40"/>
      <c r="H2" s="40"/>
      <c r="I2" s="40"/>
      <c r="J2" s="40"/>
      <c r="K2" s="40"/>
      <c r="L2" s="41"/>
    </row>
    <row r="3" spans="1:12" s="1" customFormat="1" ht="13.5" customHeight="1">
      <c r="A3" s="13"/>
      <c r="B3" s="13"/>
      <c r="C3" s="14" t="s">
        <v>1</v>
      </c>
      <c r="D3" s="14" t="s">
        <v>1</v>
      </c>
      <c r="E3" s="14"/>
      <c r="F3" s="18">
        <v>6</v>
      </c>
      <c r="G3" s="18">
        <v>8</v>
      </c>
      <c r="H3" s="18">
        <v>10</v>
      </c>
      <c r="I3" s="18">
        <v>12</v>
      </c>
      <c r="J3" s="18">
        <v>16</v>
      </c>
      <c r="K3" s="18">
        <v>20</v>
      </c>
      <c r="L3" s="19">
        <v>25</v>
      </c>
    </row>
    <row r="4" spans="1:12" ht="13.5" customHeight="1">
      <c r="A4" s="24" t="s">
        <v>31</v>
      </c>
      <c r="B4" s="3">
        <v>1</v>
      </c>
      <c r="C4" s="3">
        <v>20</v>
      </c>
      <c r="D4" s="20">
        <v>7200</v>
      </c>
      <c r="E4" s="3">
        <v>16</v>
      </c>
      <c r="F4" s="4">
        <f aca="true" t="shared" si="0" ref="F4:L13">IF($C4=F$3,$D4*$E4/1000,"")</f>
      </c>
      <c r="G4" s="4">
        <f t="shared" si="0"/>
      </c>
      <c r="H4" s="4">
        <f t="shared" si="0"/>
      </c>
      <c r="I4" s="4">
        <f t="shared" si="0"/>
      </c>
      <c r="J4" s="4">
        <f t="shared" si="0"/>
      </c>
      <c r="K4" s="4">
        <f t="shared" si="0"/>
        <v>115.2</v>
      </c>
      <c r="L4" s="9">
        <f t="shared" si="0"/>
      </c>
    </row>
    <row r="5" spans="1:12" ht="12.75">
      <c r="A5" s="25" t="s">
        <v>32</v>
      </c>
      <c r="B5" s="3">
        <v>2</v>
      </c>
      <c r="C5" s="3">
        <v>20</v>
      </c>
      <c r="D5" s="20">
        <v>12000</v>
      </c>
      <c r="E5" s="3">
        <v>8</v>
      </c>
      <c r="F5" s="4">
        <f t="shared" si="0"/>
      </c>
      <c r="G5" s="4">
        <f t="shared" si="0"/>
      </c>
      <c r="H5" s="4">
        <f t="shared" si="0"/>
      </c>
      <c r="I5" s="4">
        <f t="shared" si="0"/>
      </c>
      <c r="J5" s="4">
        <f t="shared" si="0"/>
      </c>
      <c r="K5" s="4">
        <f t="shared" si="0"/>
        <v>96</v>
      </c>
      <c r="L5" s="9">
        <f t="shared" si="0"/>
      </c>
    </row>
    <row r="6" spans="1:12" ht="12.75">
      <c r="A6" s="25"/>
      <c r="B6" s="3">
        <v>3</v>
      </c>
      <c r="C6" s="3">
        <v>20</v>
      </c>
      <c r="D6" s="20">
        <v>6000</v>
      </c>
      <c r="E6" s="3">
        <v>16</v>
      </c>
      <c r="F6" s="4">
        <f t="shared" si="0"/>
      </c>
      <c r="G6" s="4">
        <f t="shared" si="0"/>
      </c>
      <c r="H6" s="4">
        <f t="shared" si="0"/>
      </c>
      <c r="I6" s="4">
        <f t="shared" si="0"/>
      </c>
      <c r="J6" s="4">
        <f t="shared" si="0"/>
      </c>
      <c r="K6" s="4">
        <f t="shared" si="0"/>
        <v>96</v>
      </c>
      <c r="L6" s="9">
        <f t="shared" si="0"/>
      </c>
    </row>
    <row r="7" spans="1:12" ht="12.75">
      <c r="A7" s="25"/>
      <c r="B7" s="3">
        <v>4</v>
      </c>
      <c r="C7" s="3">
        <v>20</v>
      </c>
      <c r="D7" s="20">
        <v>7220</v>
      </c>
      <c r="E7" s="3">
        <v>4</v>
      </c>
      <c r="F7" s="4">
        <f t="shared" si="0"/>
      </c>
      <c r="G7" s="4">
        <f t="shared" si="0"/>
      </c>
      <c r="H7" s="4">
        <f t="shared" si="0"/>
      </c>
      <c r="I7" s="4">
        <f t="shared" si="0"/>
      </c>
      <c r="J7" s="4">
        <f t="shared" si="0"/>
      </c>
      <c r="K7" s="4">
        <f t="shared" si="0"/>
        <v>28.88</v>
      </c>
      <c r="L7" s="9">
        <f t="shared" si="0"/>
      </c>
    </row>
    <row r="8" spans="1:12" ht="12.75">
      <c r="A8" s="25"/>
      <c r="B8" s="3">
        <v>5</v>
      </c>
      <c r="C8" s="3">
        <v>20</v>
      </c>
      <c r="D8" s="20">
        <v>3320</v>
      </c>
      <c r="E8" s="3">
        <v>8</v>
      </c>
      <c r="F8" s="4">
        <f t="shared" si="0"/>
      </c>
      <c r="G8" s="4">
        <f t="shared" si="0"/>
      </c>
      <c r="H8" s="4">
        <f t="shared" si="0"/>
      </c>
      <c r="I8" s="4">
        <f t="shared" si="0"/>
      </c>
      <c r="J8" s="4">
        <f t="shared" si="0"/>
      </c>
      <c r="K8" s="4">
        <f t="shared" si="0"/>
        <v>26.56</v>
      </c>
      <c r="L8" s="9">
        <f t="shared" si="0"/>
      </c>
    </row>
    <row r="9" spans="1:12" ht="12.75">
      <c r="A9" s="25"/>
      <c r="B9" s="3">
        <v>6</v>
      </c>
      <c r="C9" s="3">
        <v>20</v>
      </c>
      <c r="D9" s="20">
        <v>10800</v>
      </c>
      <c r="E9" s="3">
        <v>16</v>
      </c>
      <c r="F9" s="4">
        <f t="shared" si="0"/>
      </c>
      <c r="G9" s="4">
        <f t="shared" si="0"/>
      </c>
      <c r="H9" s="4">
        <f t="shared" si="0"/>
      </c>
      <c r="I9" s="4">
        <f t="shared" si="0"/>
      </c>
      <c r="J9" s="4">
        <f t="shared" si="0"/>
      </c>
      <c r="K9" s="4">
        <f t="shared" si="0"/>
        <v>172.8</v>
      </c>
      <c r="L9" s="9">
        <f t="shared" si="0"/>
      </c>
    </row>
    <row r="10" spans="1:12" ht="12.75">
      <c r="A10" s="25"/>
      <c r="B10" s="3">
        <v>7</v>
      </c>
      <c r="C10" s="3">
        <v>20</v>
      </c>
      <c r="D10" s="20">
        <v>10000</v>
      </c>
      <c r="E10" s="3">
        <v>8</v>
      </c>
      <c r="F10" s="4">
        <f t="shared" si="0"/>
      </c>
      <c r="G10" s="4">
        <f t="shared" si="0"/>
      </c>
      <c r="H10" s="4">
        <f t="shared" si="0"/>
      </c>
      <c r="I10" s="4">
        <f t="shared" si="0"/>
      </c>
      <c r="J10" s="4">
        <f t="shared" si="0"/>
      </c>
      <c r="K10" s="4">
        <f t="shared" si="0"/>
        <v>80</v>
      </c>
      <c r="L10" s="9">
        <f t="shared" si="0"/>
      </c>
    </row>
    <row r="11" spans="1:12" ht="12.75">
      <c r="A11" s="25"/>
      <c r="B11" s="3">
        <v>8</v>
      </c>
      <c r="C11" s="3">
        <v>20</v>
      </c>
      <c r="D11" s="20">
        <v>4180</v>
      </c>
      <c r="E11" s="3">
        <v>8</v>
      </c>
      <c r="F11" s="4">
        <f t="shared" si="0"/>
      </c>
      <c r="G11" s="4">
        <f t="shared" si="0"/>
      </c>
      <c r="H11" s="4">
        <f t="shared" si="0"/>
      </c>
      <c r="I11" s="4">
        <f t="shared" si="0"/>
      </c>
      <c r="J11" s="4">
        <f t="shared" si="0"/>
      </c>
      <c r="K11" s="4">
        <f t="shared" si="0"/>
        <v>33.44</v>
      </c>
      <c r="L11" s="9">
        <f t="shared" si="0"/>
      </c>
    </row>
    <row r="12" spans="1:12" ht="12.75">
      <c r="A12" s="25"/>
      <c r="B12" s="3">
        <v>9</v>
      </c>
      <c r="C12" s="3">
        <v>12</v>
      </c>
      <c r="D12" s="20">
        <v>10800</v>
      </c>
      <c r="E12" s="3">
        <v>200</v>
      </c>
      <c r="F12" s="4">
        <f t="shared" si="0"/>
      </c>
      <c r="G12" s="4">
        <f t="shared" si="0"/>
      </c>
      <c r="H12" s="4">
        <f t="shared" si="0"/>
      </c>
      <c r="I12" s="4">
        <f t="shared" si="0"/>
        <v>2160</v>
      </c>
      <c r="J12" s="4">
        <f t="shared" si="0"/>
      </c>
      <c r="K12" s="4">
        <f t="shared" si="0"/>
      </c>
      <c r="L12" s="9">
        <f t="shared" si="0"/>
      </c>
    </row>
    <row r="13" spans="1:12" ht="12.75">
      <c r="A13" s="25"/>
      <c r="B13" s="3">
        <v>10</v>
      </c>
      <c r="C13" s="3">
        <v>8</v>
      </c>
      <c r="D13" s="20">
        <v>4000</v>
      </c>
      <c r="E13" s="3">
        <v>352</v>
      </c>
      <c r="F13" s="4">
        <f t="shared" si="0"/>
      </c>
      <c r="G13" s="4">
        <f t="shared" si="0"/>
        <v>1408</v>
      </c>
      <c r="H13" s="4">
        <f t="shared" si="0"/>
      </c>
      <c r="I13" s="4">
        <f t="shared" si="0"/>
      </c>
      <c r="J13" s="4">
        <f t="shared" si="0"/>
      </c>
      <c r="K13" s="4">
        <f t="shared" si="0"/>
      </c>
      <c r="L13" s="9">
        <f t="shared" si="0"/>
      </c>
    </row>
    <row r="14" spans="1:12" ht="12.75">
      <c r="A14" s="25"/>
      <c r="B14" s="3">
        <v>11</v>
      </c>
      <c r="C14" s="3">
        <v>8</v>
      </c>
      <c r="D14" s="20">
        <v>10800</v>
      </c>
      <c r="E14" s="3">
        <f>28*4</f>
        <v>112</v>
      </c>
      <c r="F14" s="4">
        <f aca="true" t="shared" si="1" ref="F14:L23">IF($C14=F$3,$D14*$E14/1000,"")</f>
      </c>
      <c r="G14" s="4">
        <f t="shared" si="1"/>
        <v>1209.6</v>
      </c>
      <c r="H14" s="4">
        <f t="shared" si="1"/>
      </c>
      <c r="I14" s="4">
        <f t="shared" si="1"/>
      </c>
      <c r="J14" s="4">
        <f t="shared" si="1"/>
      </c>
      <c r="K14" s="4">
        <f t="shared" si="1"/>
      </c>
      <c r="L14" s="9">
        <f t="shared" si="1"/>
      </c>
    </row>
    <row r="15" spans="1:12" ht="12.75">
      <c r="A15" s="25"/>
      <c r="B15" s="3">
        <v>12</v>
      </c>
      <c r="C15" s="3">
        <v>12</v>
      </c>
      <c r="D15" s="20">
        <v>6050</v>
      </c>
      <c r="E15" s="3">
        <v>24</v>
      </c>
      <c r="F15" s="4">
        <f t="shared" si="1"/>
      </c>
      <c r="G15" s="4">
        <f t="shared" si="1"/>
      </c>
      <c r="H15" s="4">
        <f t="shared" si="1"/>
      </c>
      <c r="I15" s="4">
        <f t="shared" si="1"/>
        <v>145.2</v>
      </c>
      <c r="J15" s="4">
        <f t="shared" si="1"/>
      </c>
      <c r="K15" s="4">
        <f t="shared" si="1"/>
      </c>
      <c r="L15" s="9">
        <f t="shared" si="1"/>
      </c>
    </row>
    <row r="16" spans="1:12" ht="12.75">
      <c r="A16" s="25"/>
      <c r="B16" s="3">
        <v>13</v>
      </c>
      <c r="C16" s="3">
        <v>12</v>
      </c>
      <c r="D16" s="20">
        <v>1150</v>
      </c>
      <c r="E16" s="3">
        <f>4*6*2</f>
        <v>48</v>
      </c>
      <c r="F16" s="4">
        <f t="shared" si="1"/>
      </c>
      <c r="G16" s="4">
        <f t="shared" si="1"/>
      </c>
      <c r="H16" s="4">
        <f t="shared" si="1"/>
      </c>
      <c r="I16" s="4">
        <f t="shared" si="1"/>
        <v>55.2</v>
      </c>
      <c r="J16" s="4">
        <f t="shared" si="1"/>
      </c>
      <c r="K16" s="4">
        <f t="shared" si="1"/>
      </c>
      <c r="L16" s="9">
        <f t="shared" si="1"/>
      </c>
    </row>
    <row r="17" spans="1:12" ht="12.75">
      <c r="A17" s="25"/>
      <c r="B17" s="3">
        <v>14</v>
      </c>
      <c r="C17" s="3">
        <v>12</v>
      </c>
      <c r="D17" s="20">
        <v>3140</v>
      </c>
      <c r="E17" s="3">
        <v>24</v>
      </c>
      <c r="F17" s="4">
        <f t="shared" si="1"/>
      </c>
      <c r="G17" s="4">
        <f t="shared" si="1"/>
      </c>
      <c r="H17" s="4">
        <f t="shared" si="1"/>
      </c>
      <c r="I17" s="4">
        <f t="shared" si="1"/>
        <v>75.36</v>
      </c>
      <c r="J17" s="4">
        <f t="shared" si="1"/>
      </c>
      <c r="K17" s="4">
        <f t="shared" si="1"/>
      </c>
      <c r="L17" s="9">
        <f t="shared" si="1"/>
      </c>
    </row>
    <row r="18" spans="1:12" ht="12.75">
      <c r="A18" s="25"/>
      <c r="B18" s="3">
        <v>15</v>
      </c>
      <c r="C18" s="3">
        <v>12</v>
      </c>
      <c r="D18" s="20">
        <v>1910</v>
      </c>
      <c r="E18" s="3">
        <v>12</v>
      </c>
      <c r="F18" s="4">
        <f t="shared" si="1"/>
      </c>
      <c r="G18" s="4">
        <f t="shared" si="1"/>
      </c>
      <c r="H18" s="4">
        <f t="shared" si="1"/>
      </c>
      <c r="I18" s="4">
        <f t="shared" si="1"/>
        <v>22.92</v>
      </c>
      <c r="J18" s="4">
        <f t="shared" si="1"/>
      </c>
      <c r="K18" s="4">
        <f t="shared" si="1"/>
      </c>
      <c r="L18" s="9">
        <f t="shared" si="1"/>
      </c>
    </row>
    <row r="19" spans="1:12" ht="12.75">
      <c r="A19" s="25"/>
      <c r="B19" s="3">
        <v>16</v>
      </c>
      <c r="C19" s="3">
        <v>8</v>
      </c>
      <c r="D19" s="20">
        <v>4100</v>
      </c>
      <c r="E19" s="3">
        <v>128</v>
      </c>
      <c r="F19" s="4">
        <f t="shared" si="1"/>
      </c>
      <c r="G19" s="4">
        <f t="shared" si="1"/>
        <v>524.8</v>
      </c>
      <c r="H19" s="4">
        <f t="shared" si="1"/>
      </c>
      <c r="I19" s="4">
        <f t="shared" si="1"/>
      </c>
      <c r="J19" s="4">
        <f t="shared" si="1"/>
      </c>
      <c r="K19" s="4">
        <f t="shared" si="1"/>
      </c>
      <c r="L19" s="9">
        <f t="shared" si="1"/>
      </c>
    </row>
    <row r="20" spans="1:12" ht="12.75">
      <c r="A20" s="25"/>
      <c r="B20" s="3">
        <v>17</v>
      </c>
      <c r="C20" s="3">
        <v>8</v>
      </c>
      <c r="D20" s="20">
        <v>2320</v>
      </c>
      <c r="E20" s="3">
        <v>80</v>
      </c>
      <c r="F20" s="4">
        <f t="shared" si="1"/>
      </c>
      <c r="G20" s="4">
        <f t="shared" si="1"/>
        <v>185.6</v>
      </c>
      <c r="H20" s="4">
        <f t="shared" si="1"/>
      </c>
      <c r="I20" s="4">
        <f t="shared" si="1"/>
      </c>
      <c r="J20" s="4">
        <f t="shared" si="1"/>
      </c>
      <c r="K20" s="4">
        <f t="shared" si="1"/>
      </c>
      <c r="L20" s="9">
        <f t="shared" si="1"/>
      </c>
    </row>
    <row r="21" spans="1:12" ht="12.75">
      <c r="A21" s="25"/>
      <c r="B21" s="3">
        <v>18</v>
      </c>
      <c r="C21" s="3">
        <v>8</v>
      </c>
      <c r="D21" s="20">
        <v>3780</v>
      </c>
      <c r="E21" s="3">
        <v>128</v>
      </c>
      <c r="F21" s="4">
        <f t="shared" si="1"/>
      </c>
      <c r="G21" s="4">
        <f t="shared" si="1"/>
        <v>483.84</v>
      </c>
      <c r="H21" s="4">
        <f t="shared" si="1"/>
      </c>
      <c r="I21" s="4">
        <f t="shared" si="1"/>
      </c>
      <c r="J21" s="4">
        <f t="shared" si="1"/>
      </c>
      <c r="K21" s="4">
        <f t="shared" si="1"/>
      </c>
      <c r="L21" s="9">
        <f t="shared" si="1"/>
      </c>
    </row>
    <row r="22" spans="1:12" ht="12.75">
      <c r="A22" s="25"/>
      <c r="B22" s="3">
        <v>19</v>
      </c>
      <c r="C22" s="3">
        <v>8</v>
      </c>
      <c r="D22" s="20">
        <v>2000</v>
      </c>
      <c r="E22" s="3">
        <v>80</v>
      </c>
      <c r="F22" s="4">
        <f t="shared" si="1"/>
      </c>
      <c r="G22" s="4">
        <f t="shared" si="1"/>
        <v>160</v>
      </c>
      <c r="H22" s="4">
        <f t="shared" si="1"/>
      </c>
      <c r="I22" s="4">
        <f t="shared" si="1"/>
      </c>
      <c r="J22" s="4">
        <f t="shared" si="1"/>
      </c>
      <c r="K22" s="4">
        <f t="shared" si="1"/>
      </c>
      <c r="L22" s="9">
        <f t="shared" si="1"/>
      </c>
    </row>
    <row r="23" spans="1:12" ht="12.75">
      <c r="A23" s="25"/>
      <c r="B23" s="3">
        <v>20</v>
      </c>
      <c r="C23" s="3">
        <v>16</v>
      </c>
      <c r="D23" s="20">
        <v>2110</v>
      </c>
      <c r="E23" s="3">
        <f>4*8</f>
        <v>32</v>
      </c>
      <c r="F23" s="4">
        <f t="shared" si="1"/>
      </c>
      <c r="G23" s="4">
        <f t="shared" si="1"/>
      </c>
      <c r="H23" s="4">
        <f t="shared" si="1"/>
      </c>
      <c r="I23" s="4">
        <f t="shared" si="1"/>
      </c>
      <c r="J23" s="4">
        <f t="shared" si="1"/>
        <v>67.52</v>
      </c>
      <c r="K23" s="4">
        <f t="shared" si="1"/>
      </c>
      <c r="L23" s="9">
        <f t="shared" si="1"/>
      </c>
    </row>
    <row r="24" spans="1:12" ht="12.75">
      <c r="A24" s="25"/>
      <c r="B24" s="3">
        <v>21</v>
      </c>
      <c r="C24" s="3">
        <v>20</v>
      </c>
      <c r="D24" s="20">
        <v>6000</v>
      </c>
      <c r="E24" s="3">
        <f>4*26</f>
        <v>104</v>
      </c>
      <c r="F24" s="4">
        <f aca="true" t="shared" si="2" ref="F24:L32">IF($C24=F$3,$D24*$E24/1000,"")</f>
      </c>
      <c r="G24" s="4">
        <f t="shared" si="2"/>
      </c>
      <c r="H24" s="4">
        <f t="shared" si="2"/>
      </c>
      <c r="I24" s="4">
        <f t="shared" si="2"/>
      </c>
      <c r="J24" s="4">
        <f t="shared" si="2"/>
      </c>
      <c r="K24" s="4">
        <f t="shared" si="2"/>
        <v>624</v>
      </c>
      <c r="L24" s="9">
        <f t="shared" si="2"/>
      </c>
    </row>
    <row r="25" spans="1:12" ht="12.75">
      <c r="A25" s="25"/>
      <c r="B25" s="3">
        <v>22</v>
      </c>
      <c r="C25" s="3">
        <v>20</v>
      </c>
      <c r="D25" s="20">
        <v>3360</v>
      </c>
      <c r="E25" s="3">
        <f>4*62</f>
        <v>248</v>
      </c>
      <c r="F25" s="4">
        <f t="shared" si="2"/>
      </c>
      <c r="G25" s="4">
        <f t="shared" si="2"/>
      </c>
      <c r="H25" s="4">
        <f t="shared" si="2"/>
      </c>
      <c r="I25" s="4">
        <f t="shared" si="2"/>
      </c>
      <c r="J25" s="4">
        <f t="shared" si="2"/>
      </c>
      <c r="K25" s="4">
        <f t="shared" si="2"/>
        <v>833.28</v>
      </c>
      <c r="L25" s="9">
        <f t="shared" si="2"/>
      </c>
    </row>
    <row r="26" spans="1:12" ht="12.75">
      <c r="A26" s="25"/>
      <c r="B26" s="3">
        <v>23</v>
      </c>
      <c r="C26" s="3">
        <v>20</v>
      </c>
      <c r="D26" s="20">
        <v>2940</v>
      </c>
      <c r="E26" s="3">
        <f>4*6</f>
        <v>24</v>
      </c>
      <c r="F26" s="4">
        <f t="shared" si="2"/>
      </c>
      <c r="G26" s="4">
        <f t="shared" si="2"/>
      </c>
      <c r="H26" s="4">
        <f t="shared" si="2"/>
      </c>
      <c r="I26" s="4">
        <f t="shared" si="2"/>
      </c>
      <c r="J26" s="4">
        <f t="shared" si="2"/>
      </c>
      <c r="K26" s="4">
        <f t="shared" si="2"/>
        <v>70.56</v>
      </c>
      <c r="L26" s="9">
        <f t="shared" si="2"/>
      </c>
    </row>
    <row r="27" spans="1:12" ht="12.75">
      <c r="A27" s="25"/>
      <c r="B27" s="3">
        <v>24</v>
      </c>
      <c r="C27" s="3">
        <v>20</v>
      </c>
      <c r="D27" s="20">
        <v>5170</v>
      </c>
      <c r="E27" s="3">
        <f>16*4</f>
        <v>64</v>
      </c>
      <c r="F27" s="4">
        <f t="shared" si="2"/>
      </c>
      <c r="G27" s="4">
        <f t="shared" si="2"/>
      </c>
      <c r="H27" s="4">
        <f t="shared" si="2"/>
      </c>
      <c r="I27" s="4">
        <f t="shared" si="2"/>
      </c>
      <c r="J27" s="4">
        <f t="shared" si="2"/>
      </c>
      <c r="K27" s="4">
        <f t="shared" si="2"/>
        <v>330.88</v>
      </c>
      <c r="L27" s="9">
        <f t="shared" si="2"/>
      </c>
    </row>
    <row r="28" spans="1:12" ht="12.75">
      <c r="A28" s="25"/>
      <c r="B28" s="3">
        <v>25</v>
      </c>
      <c r="C28" s="3">
        <v>20</v>
      </c>
      <c r="D28" s="20">
        <v>4730</v>
      </c>
      <c r="E28" s="3">
        <f>4*8</f>
        <v>32</v>
      </c>
      <c r="F28" s="4">
        <f t="shared" si="2"/>
      </c>
      <c r="G28" s="4">
        <f t="shared" si="2"/>
      </c>
      <c r="H28" s="4">
        <f t="shared" si="2"/>
      </c>
      <c r="I28" s="4">
        <f t="shared" si="2"/>
      </c>
      <c r="J28" s="4">
        <f t="shared" si="2"/>
      </c>
      <c r="K28" s="4">
        <f t="shared" si="2"/>
        <v>151.36</v>
      </c>
      <c r="L28" s="9">
        <f t="shared" si="2"/>
      </c>
    </row>
    <row r="29" spans="1:12" ht="12.75">
      <c r="A29" s="25"/>
      <c r="B29" s="3">
        <v>26</v>
      </c>
      <c r="C29" s="3">
        <v>20</v>
      </c>
      <c r="D29" s="20">
        <v>5880</v>
      </c>
      <c r="E29" s="3">
        <f>8*4</f>
        <v>32</v>
      </c>
      <c r="F29" s="4">
        <f t="shared" si="2"/>
      </c>
      <c r="G29" s="4">
        <f t="shared" si="2"/>
      </c>
      <c r="H29" s="4">
        <f t="shared" si="2"/>
      </c>
      <c r="I29" s="4">
        <f t="shared" si="2"/>
      </c>
      <c r="J29" s="4">
        <f t="shared" si="2"/>
      </c>
      <c r="K29" s="4">
        <f t="shared" si="2"/>
        <v>188.16</v>
      </c>
      <c r="L29" s="9">
        <f t="shared" si="2"/>
      </c>
    </row>
    <row r="30" spans="1:12" ht="12.75">
      <c r="A30" s="25"/>
      <c r="B30" s="3">
        <v>27</v>
      </c>
      <c r="C30" s="3">
        <v>8</v>
      </c>
      <c r="D30" s="20">
        <v>1590</v>
      </c>
      <c r="E30" s="3">
        <f>76*4</f>
        <v>304</v>
      </c>
      <c r="F30" s="4">
        <f t="shared" si="2"/>
      </c>
      <c r="G30" s="4">
        <f t="shared" si="2"/>
        <v>483.36</v>
      </c>
      <c r="H30" s="4">
        <f t="shared" si="2"/>
      </c>
      <c r="I30" s="4">
        <f t="shared" si="2"/>
      </c>
      <c r="J30" s="4">
        <f t="shared" si="2"/>
      </c>
      <c r="K30" s="4">
        <f t="shared" si="2"/>
      </c>
      <c r="L30" s="9">
        <f t="shared" si="2"/>
      </c>
    </row>
    <row r="31" spans="1:12" ht="12.75">
      <c r="A31" s="25"/>
      <c r="B31" s="3">
        <v>28</v>
      </c>
      <c r="C31" s="3">
        <v>8</v>
      </c>
      <c r="D31" s="20">
        <v>2300</v>
      </c>
      <c r="E31" s="3">
        <f>34*4</f>
        <v>136</v>
      </c>
      <c r="F31" s="4">
        <f t="shared" si="2"/>
      </c>
      <c r="G31" s="4">
        <f t="shared" si="2"/>
        <v>312.8</v>
      </c>
      <c r="H31" s="4">
        <f t="shared" si="2"/>
      </c>
      <c r="I31" s="4">
        <f t="shared" si="2"/>
      </c>
      <c r="J31" s="4">
        <f t="shared" si="2"/>
      </c>
      <c r="K31" s="4">
        <f t="shared" si="2"/>
      </c>
      <c r="L31" s="9">
        <f t="shared" si="2"/>
      </c>
    </row>
    <row r="32" spans="1:12" ht="12.75">
      <c r="A32" s="25"/>
      <c r="B32" s="3">
        <v>29</v>
      </c>
      <c r="C32" s="3">
        <v>12</v>
      </c>
      <c r="D32" s="20">
        <v>4140</v>
      </c>
      <c r="E32" s="3">
        <v>418</v>
      </c>
      <c r="F32" s="4">
        <f t="shared" si="2"/>
      </c>
      <c r="G32" s="4">
        <f t="shared" si="2"/>
      </c>
      <c r="H32" s="4">
        <f t="shared" si="2"/>
      </c>
      <c r="I32" s="4">
        <f t="shared" si="2"/>
        <v>1730.52</v>
      </c>
      <c r="J32" s="4">
        <f t="shared" si="2"/>
      </c>
      <c r="K32" s="4">
        <f t="shared" si="2"/>
      </c>
      <c r="L32" s="9">
        <f t="shared" si="2"/>
      </c>
    </row>
    <row r="33" spans="1:12" ht="12.75">
      <c r="A33" s="26"/>
      <c r="B33" s="3"/>
      <c r="C33" s="3"/>
      <c r="D33" s="20"/>
      <c r="E33" s="3"/>
      <c r="F33" s="4">
        <f aca="true" t="shared" si="3" ref="F33:L33">IF($C33=F$3,$D33*$E33/1000,"")</f>
      </c>
      <c r="G33" s="4">
        <f t="shared" si="3"/>
      </c>
      <c r="H33" s="4">
        <f t="shared" si="3"/>
      </c>
      <c r="I33" s="4">
        <f t="shared" si="3"/>
      </c>
      <c r="J33" s="4">
        <f t="shared" si="3"/>
      </c>
      <c r="K33" s="4">
        <f t="shared" si="3"/>
      </c>
      <c r="L33" s="9">
        <f t="shared" si="3"/>
      </c>
    </row>
    <row r="34" spans="2:12" ht="12.75">
      <c r="B34" s="10"/>
      <c r="C34" s="31" t="s">
        <v>3</v>
      </c>
      <c r="D34" s="32"/>
      <c r="E34" s="15" t="s">
        <v>8</v>
      </c>
      <c r="F34" s="6">
        <f aca="true" t="shared" si="4" ref="F34:L34">SUM(F4:F33)</f>
        <v>0</v>
      </c>
      <c r="G34" s="6">
        <f t="shared" si="4"/>
        <v>4768</v>
      </c>
      <c r="H34" s="6">
        <f t="shared" si="4"/>
        <v>0</v>
      </c>
      <c r="I34" s="6">
        <f t="shared" si="4"/>
        <v>4189.2</v>
      </c>
      <c r="J34" s="6">
        <f t="shared" si="4"/>
        <v>67.52</v>
      </c>
      <c r="K34" s="6">
        <f t="shared" si="4"/>
        <v>2847.12</v>
      </c>
      <c r="L34" s="7">
        <f t="shared" si="4"/>
        <v>0</v>
      </c>
    </row>
    <row r="35" spans="2:12" ht="12.75">
      <c r="B35" s="11"/>
      <c r="C35" s="27" t="s">
        <v>4</v>
      </c>
      <c r="D35" s="28"/>
      <c r="E35" s="16" t="s">
        <v>6</v>
      </c>
      <c r="F35" s="21">
        <f aca="true" t="shared" si="5" ref="F35:L35">0.00025*7.85*PI()*F3^2</f>
        <v>0.22195352097611887</v>
      </c>
      <c r="G35" s="21">
        <f t="shared" si="5"/>
        <v>0.394584037290878</v>
      </c>
      <c r="H35" s="21">
        <f t="shared" si="5"/>
        <v>0.6165375582669969</v>
      </c>
      <c r="I35" s="22">
        <f t="shared" si="5"/>
        <v>0.8878140839044755</v>
      </c>
      <c r="J35" s="22">
        <f t="shared" si="5"/>
        <v>1.578336149163512</v>
      </c>
      <c r="K35" s="22">
        <f t="shared" si="5"/>
        <v>2.4661502330679874</v>
      </c>
      <c r="L35" s="23">
        <f t="shared" si="5"/>
        <v>3.8533597391687304</v>
      </c>
    </row>
    <row r="36" spans="2:12" ht="12.75">
      <c r="B36" s="11"/>
      <c r="C36" s="27" t="s">
        <v>11</v>
      </c>
      <c r="D36" s="28"/>
      <c r="E36" s="16" t="s">
        <v>7</v>
      </c>
      <c r="F36" s="5">
        <f aca="true" t="shared" si="6" ref="F36:L36">F35*F34</f>
        <v>0</v>
      </c>
      <c r="G36" s="5">
        <f t="shared" si="6"/>
        <v>1881.3766898029062</v>
      </c>
      <c r="H36" s="5">
        <f t="shared" si="6"/>
        <v>0</v>
      </c>
      <c r="I36" s="5">
        <f t="shared" si="6"/>
        <v>3719.2307602926285</v>
      </c>
      <c r="J36" s="5">
        <f t="shared" si="6"/>
        <v>106.56925679152032</v>
      </c>
      <c r="K36" s="5">
        <f t="shared" si="6"/>
        <v>7021.425651572528</v>
      </c>
      <c r="L36" s="8">
        <f t="shared" si="6"/>
        <v>0</v>
      </c>
    </row>
    <row r="37" spans="2:12" ht="15.75">
      <c r="B37" s="12"/>
      <c r="C37" s="45" t="s">
        <v>5</v>
      </c>
      <c r="D37" s="46"/>
      <c r="E37" s="17" t="s">
        <v>7</v>
      </c>
      <c r="F37" s="35">
        <f>SUM(F36:L36)</f>
        <v>12728.602358459582</v>
      </c>
      <c r="G37" s="36"/>
      <c r="H37" s="36"/>
      <c r="I37" s="36"/>
      <c r="J37" s="36"/>
      <c r="K37" s="36"/>
      <c r="L37" s="37"/>
    </row>
    <row r="38" ht="13.5" customHeight="1"/>
  </sheetData>
  <mergeCells count="12">
    <mergeCell ref="C36:D36"/>
    <mergeCell ref="E1:E2"/>
    <mergeCell ref="C34:D34"/>
    <mergeCell ref="C1:C2"/>
    <mergeCell ref="A1:A2"/>
    <mergeCell ref="F37:L37"/>
    <mergeCell ref="D1:D2"/>
    <mergeCell ref="F2:L2"/>
    <mergeCell ref="F1:L1"/>
    <mergeCell ref="C37:D37"/>
    <mergeCell ref="B1:B2"/>
    <mergeCell ref="C35:D35"/>
  </mergeCells>
  <printOptions/>
  <pageMargins left="0.34" right="0.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15.625" style="2" customWidth="1"/>
    <col min="2" max="3" width="4.75390625" style="2" customWidth="1"/>
    <col min="4" max="4" width="6.75390625" style="2" customWidth="1"/>
    <col min="5" max="5" width="5.75390625" style="2" customWidth="1"/>
    <col min="6" max="12" width="5.50390625" style="2" customWidth="1"/>
    <col min="13" max="16384" width="9.00390625" style="2" customWidth="1"/>
  </cols>
  <sheetData>
    <row r="1" spans="1:12" s="1" customFormat="1" ht="13.5" customHeight="1">
      <c r="A1" s="29" t="s">
        <v>13</v>
      </c>
      <c r="B1" s="29" t="s">
        <v>9</v>
      </c>
      <c r="C1" s="33" t="s">
        <v>10</v>
      </c>
      <c r="D1" s="38" t="s">
        <v>2</v>
      </c>
      <c r="E1" s="29" t="s">
        <v>12</v>
      </c>
      <c r="F1" s="42" t="s">
        <v>0</v>
      </c>
      <c r="G1" s="43"/>
      <c r="H1" s="43"/>
      <c r="I1" s="43"/>
      <c r="J1" s="43"/>
      <c r="K1" s="43"/>
      <c r="L1" s="44"/>
    </row>
    <row r="2" spans="1:12" s="1" customFormat="1" ht="13.5" customHeight="1">
      <c r="A2" s="30"/>
      <c r="B2" s="30"/>
      <c r="C2" s="34"/>
      <c r="D2" s="34"/>
      <c r="E2" s="30"/>
      <c r="F2" s="39" t="s">
        <v>14</v>
      </c>
      <c r="G2" s="40"/>
      <c r="H2" s="40"/>
      <c r="I2" s="40"/>
      <c r="J2" s="40"/>
      <c r="K2" s="40"/>
      <c r="L2" s="41"/>
    </row>
    <row r="3" spans="1:12" s="1" customFormat="1" ht="13.5" customHeight="1">
      <c r="A3" s="13"/>
      <c r="B3" s="13"/>
      <c r="C3" s="14" t="s">
        <v>1</v>
      </c>
      <c r="D3" s="14" t="s">
        <v>1</v>
      </c>
      <c r="E3" s="14"/>
      <c r="F3" s="18">
        <v>6</v>
      </c>
      <c r="G3" s="18">
        <v>8</v>
      </c>
      <c r="H3" s="18">
        <v>10</v>
      </c>
      <c r="I3" s="18">
        <v>12</v>
      </c>
      <c r="J3" s="18">
        <v>16</v>
      </c>
      <c r="K3" s="18">
        <v>20</v>
      </c>
      <c r="L3" s="19">
        <v>25</v>
      </c>
    </row>
    <row r="4" spans="1:12" ht="13.5" customHeight="1">
      <c r="A4" s="24" t="s">
        <v>33</v>
      </c>
      <c r="B4" s="3">
        <v>1</v>
      </c>
      <c r="C4" s="3">
        <v>12</v>
      </c>
      <c r="D4" s="20">
        <v>4650</v>
      </c>
      <c r="E4" s="3">
        <v>1000</v>
      </c>
      <c r="F4" s="4">
        <f aca="true" t="shared" si="0" ref="F4:L5">IF($C4=F$3,$D4*$E4/1000,"")</f>
      </c>
      <c r="G4" s="4">
        <f t="shared" si="0"/>
      </c>
      <c r="H4" s="4">
        <f t="shared" si="0"/>
      </c>
      <c r="I4" s="4">
        <f t="shared" si="0"/>
        <v>4650</v>
      </c>
      <c r="J4" s="4">
        <f t="shared" si="0"/>
      </c>
      <c r="K4" s="4">
        <f t="shared" si="0"/>
      </c>
      <c r="L4" s="9">
        <f t="shared" si="0"/>
      </c>
    </row>
    <row r="5" spans="1:12" ht="12.75">
      <c r="A5" s="25" t="s">
        <v>34</v>
      </c>
      <c r="B5" s="3">
        <v>2</v>
      </c>
      <c r="C5" s="3">
        <v>12</v>
      </c>
      <c r="D5" s="20">
        <v>5150</v>
      </c>
      <c r="E5" s="3">
        <v>1000</v>
      </c>
      <c r="F5" s="4">
        <f t="shared" si="0"/>
      </c>
      <c r="G5" s="4">
        <f t="shared" si="0"/>
      </c>
      <c r="H5" s="4">
        <f t="shared" si="0"/>
      </c>
      <c r="I5" s="4">
        <f t="shared" si="0"/>
        <v>5150</v>
      </c>
      <c r="J5" s="4">
        <f t="shared" si="0"/>
      </c>
      <c r="K5" s="4">
        <f t="shared" si="0"/>
      </c>
      <c r="L5" s="9">
        <f t="shared" si="0"/>
      </c>
    </row>
    <row r="6" spans="1:12" ht="12.75">
      <c r="A6" s="26"/>
      <c r="B6" s="3"/>
      <c r="C6" s="3"/>
      <c r="D6" s="20"/>
      <c r="E6" s="3"/>
      <c r="F6" s="4">
        <f aca="true" t="shared" si="1" ref="F6:L6">IF($C6=F$3,$D6*$E6/1000,"")</f>
      </c>
      <c r="G6" s="4">
        <f t="shared" si="1"/>
      </c>
      <c r="H6" s="4">
        <f t="shared" si="1"/>
      </c>
      <c r="I6" s="4">
        <f t="shared" si="1"/>
      </c>
      <c r="J6" s="4">
        <f t="shared" si="1"/>
      </c>
      <c r="K6" s="4">
        <f t="shared" si="1"/>
      </c>
      <c r="L6" s="9">
        <f t="shared" si="1"/>
      </c>
    </row>
    <row r="7" spans="2:12" ht="12.75">
      <c r="B7" s="10"/>
      <c r="C7" s="31" t="s">
        <v>3</v>
      </c>
      <c r="D7" s="32"/>
      <c r="E7" s="15" t="s">
        <v>8</v>
      </c>
      <c r="F7" s="6">
        <f>SUM(F4:F6)</f>
        <v>0</v>
      </c>
      <c r="G7" s="6">
        <f>SUM(G4:G6)</f>
        <v>0</v>
      </c>
      <c r="H7" s="6">
        <f>SUM(H4:H6)</f>
        <v>0</v>
      </c>
      <c r="I7" s="6">
        <f>SUM(I4:I6)</f>
        <v>9800</v>
      </c>
      <c r="J7" s="6">
        <f>SUM(J4:J6)</f>
        <v>0</v>
      </c>
      <c r="K7" s="6">
        <f>SUM(K4:K6)</f>
        <v>0</v>
      </c>
      <c r="L7" s="7">
        <f>SUM(L4:L6)</f>
        <v>0</v>
      </c>
    </row>
    <row r="8" spans="2:12" ht="12.75">
      <c r="B8" s="11"/>
      <c r="C8" s="27" t="s">
        <v>4</v>
      </c>
      <c r="D8" s="28"/>
      <c r="E8" s="16" t="s">
        <v>6</v>
      </c>
      <c r="F8" s="21">
        <f aca="true" t="shared" si="2" ref="F8:L8">0.00025*7.85*PI()*F3^2</f>
        <v>0.22195352097611887</v>
      </c>
      <c r="G8" s="21">
        <f t="shared" si="2"/>
        <v>0.394584037290878</v>
      </c>
      <c r="H8" s="21">
        <f t="shared" si="2"/>
        <v>0.6165375582669969</v>
      </c>
      <c r="I8" s="22">
        <f t="shared" si="2"/>
        <v>0.8878140839044755</v>
      </c>
      <c r="J8" s="22">
        <f t="shared" si="2"/>
        <v>1.578336149163512</v>
      </c>
      <c r="K8" s="22">
        <f t="shared" si="2"/>
        <v>2.4661502330679874</v>
      </c>
      <c r="L8" s="23">
        <f t="shared" si="2"/>
        <v>3.8533597391687304</v>
      </c>
    </row>
    <row r="9" spans="2:12" ht="12.75">
      <c r="B9" s="11"/>
      <c r="C9" s="27" t="s">
        <v>11</v>
      </c>
      <c r="D9" s="28"/>
      <c r="E9" s="16" t="s">
        <v>7</v>
      </c>
      <c r="F9" s="5">
        <f aca="true" t="shared" si="3" ref="F9:L9">F8*F7</f>
        <v>0</v>
      </c>
      <c r="G9" s="5">
        <f t="shared" si="3"/>
        <v>0</v>
      </c>
      <c r="H9" s="5">
        <f t="shared" si="3"/>
        <v>0</v>
      </c>
      <c r="I9" s="5">
        <f t="shared" si="3"/>
        <v>8700.57802226386</v>
      </c>
      <c r="J9" s="5">
        <f t="shared" si="3"/>
        <v>0</v>
      </c>
      <c r="K9" s="5">
        <f t="shared" si="3"/>
        <v>0</v>
      </c>
      <c r="L9" s="8">
        <f t="shared" si="3"/>
        <v>0</v>
      </c>
    </row>
    <row r="10" spans="2:12" ht="15.75">
      <c r="B10" s="12"/>
      <c r="C10" s="45" t="s">
        <v>5</v>
      </c>
      <c r="D10" s="46"/>
      <c r="E10" s="17" t="s">
        <v>7</v>
      </c>
      <c r="F10" s="35">
        <f>SUM(F9:L9)</f>
        <v>8700.57802226386</v>
      </c>
      <c r="G10" s="36"/>
      <c r="H10" s="36"/>
      <c r="I10" s="36"/>
      <c r="J10" s="36"/>
      <c r="K10" s="36"/>
      <c r="L10" s="37"/>
    </row>
    <row r="11" ht="13.5" customHeight="1"/>
  </sheetData>
  <mergeCells count="12">
    <mergeCell ref="A1:A2"/>
    <mergeCell ref="F10:L10"/>
    <mergeCell ref="D1:D2"/>
    <mergeCell ref="F2:L2"/>
    <mergeCell ref="F1:L1"/>
    <mergeCell ref="C10:D10"/>
    <mergeCell ref="B1:B2"/>
    <mergeCell ref="C8:D8"/>
    <mergeCell ref="C9:D9"/>
    <mergeCell ref="E1:E2"/>
    <mergeCell ref="C7:D7"/>
    <mergeCell ref="C1:C2"/>
  </mergeCells>
  <printOptions/>
  <pageMargins left="0.34" right="0.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 Projektowe M&amp;L LIPIŃSCY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Miłosz Lipiński</dc:creator>
  <cp:keywords/>
  <dc:description/>
  <cp:lastModifiedBy>GD</cp:lastModifiedBy>
  <cp:lastPrinted>2001-07-18T10:36:58Z</cp:lastPrinted>
  <dcterms:created xsi:type="dcterms:W3CDTF">1998-01-09T15:38:28Z</dcterms:created>
  <dcterms:modified xsi:type="dcterms:W3CDTF">2012-11-04T00:44:41Z</dcterms:modified>
  <cp:category/>
  <cp:version/>
  <cp:contentType/>
  <cp:contentStatus/>
</cp:coreProperties>
</file>